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и ТК 01.07.2024 НОВОЕ\ТК и Меню коррекционное (завтрак-обед) 12-18 лет\"/>
    </mc:Choice>
  </mc:AlternateContent>
  <bookViews>
    <workbookView xWindow="120" yWindow="435" windowWidth="13485" windowHeight="14490" tabRatio="500"/>
  </bookViews>
  <sheets>
    <sheet name="Sheet1" sheetId="1" r:id="rId1"/>
  </sheets>
  <definedNames>
    <definedName name="_xlnm.Print_Area" localSheetId="0">Sheet1!A1:I320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2" i="1" l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E298" i="1"/>
  <c r="D298" i="1"/>
  <c r="C298" i="1"/>
  <c r="B298" i="1"/>
  <c r="E297" i="1"/>
  <c r="D297" i="1"/>
  <c r="C297" i="1"/>
  <c r="B297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E290" i="1"/>
  <c r="D290" i="1"/>
  <c r="C290" i="1"/>
  <c r="B290" i="1"/>
  <c r="E289" i="1"/>
  <c r="D289" i="1"/>
  <c r="C289" i="1"/>
  <c r="B289" i="1"/>
  <c r="E303" i="1" l="1"/>
  <c r="E304" i="1" s="1"/>
  <c r="D303" i="1"/>
  <c r="D304" i="1" s="1"/>
  <c r="C303" i="1"/>
  <c r="C304" i="1" s="1"/>
  <c r="B303" i="1"/>
  <c r="B304" i="1" s="1"/>
  <c r="E295" i="1"/>
  <c r="D295" i="1"/>
  <c r="C295" i="1"/>
  <c r="B295" i="1"/>
  <c r="H286" i="1"/>
  <c r="G286" i="1"/>
  <c r="F286" i="1"/>
  <c r="E286" i="1"/>
  <c r="I285" i="1"/>
  <c r="H285" i="1"/>
  <c r="G285" i="1"/>
  <c r="F285" i="1"/>
  <c r="E285" i="1"/>
  <c r="I284" i="1"/>
  <c r="I283" i="1"/>
  <c r="I282" i="1"/>
  <c r="I281" i="1"/>
  <c r="I280" i="1"/>
  <c r="I279" i="1"/>
  <c r="I278" i="1"/>
  <c r="H276" i="1"/>
  <c r="G276" i="1"/>
  <c r="F276" i="1"/>
  <c r="E276" i="1"/>
  <c r="I268" i="1"/>
  <c r="I265" i="1"/>
  <c r="I264" i="1"/>
  <c r="I263" i="1"/>
  <c r="I262" i="1"/>
  <c r="H262" i="1"/>
  <c r="G262" i="1"/>
  <c r="F262" i="1"/>
  <c r="E262" i="1"/>
  <c r="I261" i="1"/>
  <c r="H261" i="1"/>
  <c r="G261" i="1"/>
  <c r="F261" i="1"/>
  <c r="E261" i="1"/>
  <c r="I260" i="1"/>
  <c r="I259" i="1"/>
  <c r="I258" i="1"/>
  <c r="I257" i="1"/>
  <c r="I256" i="1"/>
  <c r="I255" i="1"/>
  <c r="H253" i="1"/>
  <c r="G253" i="1"/>
  <c r="F253" i="1"/>
  <c r="E253" i="1"/>
  <c r="I245" i="1"/>
  <c r="I242" i="1"/>
  <c r="I241" i="1"/>
  <c r="I240" i="1"/>
  <c r="I239" i="1"/>
  <c r="H239" i="1"/>
  <c r="G239" i="1"/>
  <c r="F239" i="1"/>
  <c r="E239" i="1"/>
  <c r="I238" i="1"/>
  <c r="H238" i="1"/>
  <c r="G238" i="1"/>
  <c r="F238" i="1"/>
  <c r="E238" i="1"/>
  <c r="I237" i="1"/>
  <c r="I236" i="1"/>
  <c r="I235" i="1"/>
  <c r="I234" i="1"/>
  <c r="I233" i="1"/>
  <c r="I232" i="1"/>
  <c r="I231" i="1"/>
  <c r="H229" i="1"/>
  <c r="G229" i="1"/>
  <c r="F229" i="1"/>
  <c r="E229" i="1"/>
  <c r="I222" i="1"/>
  <c r="I219" i="1"/>
  <c r="I218" i="1"/>
  <c r="I217" i="1"/>
  <c r="H217" i="1"/>
  <c r="G217" i="1"/>
  <c r="F217" i="1"/>
  <c r="E217" i="1"/>
  <c r="I216" i="1"/>
  <c r="H216" i="1"/>
  <c r="G216" i="1"/>
  <c r="F216" i="1"/>
  <c r="E216" i="1"/>
  <c r="I215" i="1"/>
  <c r="I214" i="1"/>
  <c r="I213" i="1"/>
  <c r="I212" i="1"/>
  <c r="I211" i="1"/>
  <c r="I210" i="1"/>
  <c r="I209" i="1"/>
  <c r="H206" i="1"/>
  <c r="G206" i="1"/>
  <c r="F206" i="1"/>
  <c r="E206" i="1"/>
  <c r="I198" i="1"/>
  <c r="I195" i="1"/>
  <c r="I194" i="1"/>
  <c r="I193" i="1"/>
  <c r="H193" i="1"/>
  <c r="G193" i="1"/>
  <c r="F193" i="1"/>
  <c r="E193" i="1"/>
  <c r="I192" i="1"/>
  <c r="H192" i="1"/>
  <c r="G192" i="1"/>
  <c r="F192" i="1"/>
  <c r="E192" i="1"/>
  <c r="I191" i="1"/>
  <c r="I190" i="1"/>
  <c r="I189" i="1"/>
  <c r="I188" i="1"/>
  <c r="I187" i="1"/>
  <c r="I186" i="1"/>
  <c r="H184" i="1"/>
  <c r="G184" i="1"/>
  <c r="F184" i="1"/>
  <c r="E184" i="1"/>
  <c r="I177" i="1"/>
  <c r="I174" i="1"/>
  <c r="I173" i="1"/>
  <c r="I172" i="1"/>
  <c r="I171" i="1"/>
  <c r="H171" i="1"/>
  <c r="G171" i="1"/>
  <c r="F171" i="1"/>
  <c r="E171" i="1"/>
  <c r="I170" i="1"/>
  <c r="H170" i="1"/>
  <c r="G170" i="1"/>
  <c r="F170" i="1"/>
  <c r="E170" i="1"/>
  <c r="I169" i="1"/>
  <c r="I168" i="1"/>
  <c r="I167" i="1"/>
  <c r="I166" i="1"/>
  <c r="I165" i="1"/>
  <c r="I164" i="1"/>
  <c r="I163" i="1"/>
  <c r="H161" i="1"/>
  <c r="G161" i="1"/>
  <c r="F161" i="1"/>
  <c r="E161" i="1"/>
  <c r="I153" i="1"/>
  <c r="I150" i="1"/>
  <c r="I149" i="1"/>
  <c r="I147" i="1"/>
  <c r="H147" i="1"/>
  <c r="G147" i="1"/>
  <c r="F147" i="1"/>
  <c r="E147" i="1"/>
  <c r="I146" i="1"/>
  <c r="I145" i="1"/>
  <c r="I144" i="1"/>
  <c r="I143" i="1"/>
  <c r="I142" i="1"/>
  <c r="I141" i="1"/>
  <c r="I140" i="1"/>
  <c r="H138" i="1"/>
  <c r="H148" i="1" s="1"/>
  <c r="G138" i="1"/>
  <c r="G148" i="1" s="1"/>
  <c r="F138" i="1"/>
  <c r="F148" i="1" s="1"/>
  <c r="E138" i="1"/>
  <c r="E148" i="1" s="1"/>
  <c r="I130" i="1"/>
  <c r="I127" i="1"/>
  <c r="I126" i="1"/>
  <c r="I125" i="1"/>
  <c r="H125" i="1"/>
  <c r="G125" i="1"/>
  <c r="F125" i="1"/>
  <c r="E125" i="1"/>
  <c r="I124" i="1"/>
  <c r="H124" i="1"/>
  <c r="G124" i="1"/>
  <c r="F124" i="1"/>
  <c r="E124" i="1"/>
  <c r="I123" i="1"/>
  <c r="I122" i="1"/>
  <c r="I121" i="1"/>
  <c r="I120" i="1"/>
  <c r="I119" i="1"/>
  <c r="I118" i="1"/>
  <c r="H116" i="1"/>
  <c r="G116" i="1"/>
  <c r="F116" i="1"/>
  <c r="E116" i="1"/>
  <c r="I109" i="1"/>
  <c r="I106" i="1"/>
  <c r="I105" i="1"/>
  <c r="I104" i="1"/>
  <c r="H104" i="1"/>
  <c r="G104" i="1"/>
  <c r="F104" i="1"/>
  <c r="E104" i="1"/>
  <c r="I103" i="1"/>
  <c r="H103" i="1"/>
  <c r="G103" i="1"/>
  <c r="F103" i="1"/>
  <c r="E103" i="1"/>
  <c r="I102" i="1"/>
  <c r="I101" i="1"/>
  <c r="I100" i="1"/>
  <c r="I99" i="1"/>
  <c r="I98" i="1"/>
  <c r="I97" i="1"/>
  <c r="I96" i="1"/>
  <c r="H94" i="1"/>
  <c r="G94" i="1"/>
  <c r="F94" i="1"/>
  <c r="E94" i="1"/>
  <c r="I87" i="1"/>
  <c r="I84" i="1"/>
  <c r="I83" i="1"/>
  <c r="I82" i="1"/>
  <c r="H82" i="1"/>
  <c r="G82" i="1"/>
  <c r="F82" i="1"/>
  <c r="E82" i="1"/>
  <c r="I81" i="1"/>
  <c r="H81" i="1"/>
  <c r="G81" i="1"/>
  <c r="F81" i="1"/>
  <c r="E81" i="1"/>
  <c r="I80" i="1"/>
  <c r="I79" i="1"/>
  <c r="I78" i="1"/>
  <c r="I77" i="1"/>
  <c r="I75" i="1"/>
  <c r="I74" i="1"/>
  <c r="H72" i="1"/>
  <c r="G72" i="1"/>
  <c r="F72" i="1"/>
  <c r="E72" i="1"/>
  <c r="I64" i="1"/>
  <c r="I61" i="1"/>
  <c r="I60" i="1"/>
  <c r="I59" i="1"/>
  <c r="H59" i="1"/>
  <c r="G59" i="1"/>
  <c r="F59" i="1"/>
  <c r="E59" i="1"/>
  <c r="I58" i="1"/>
  <c r="H58" i="1"/>
  <c r="G58" i="1"/>
  <c r="F58" i="1"/>
  <c r="E58" i="1"/>
  <c r="I57" i="1"/>
  <c r="I55" i="1"/>
  <c r="I54" i="1"/>
  <c r="I53" i="1"/>
  <c r="I52" i="1"/>
  <c r="I51" i="1"/>
  <c r="H49" i="1"/>
  <c r="G49" i="1"/>
  <c r="F49" i="1"/>
  <c r="E49" i="1"/>
  <c r="I42" i="1"/>
  <c r="I39" i="1"/>
  <c r="I38" i="1"/>
  <c r="I37" i="1"/>
  <c r="H37" i="1"/>
  <c r="G37" i="1"/>
  <c r="F37" i="1"/>
  <c r="E37" i="1"/>
  <c r="I36" i="1"/>
  <c r="G36" i="1"/>
  <c r="F36" i="1"/>
  <c r="E36" i="1"/>
  <c r="I35" i="1"/>
  <c r="H35" i="1"/>
  <c r="G35" i="1"/>
  <c r="F35" i="1"/>
  <c r="E35" i="1"/>
  <c r="I34" i="1"/>
  <c r="I33" i="1"/>
  <c r="I32" i="1"/>
  <c r="I31" i="1"/>
  <c r="I30" i="1"/>
  <c r="I29" i="1"/>
  <c r="I28" i="1"/>
  <c r="H26" i="1"/>
  <c r="G26" i="1"/>
  <c r="F26" i="1"/>
  <c r="E26" i="1"/>
  <c r="E305" i="1" l="1"/>
  <c r="B305" i="1"/>
  <c r="C305" i="1"/>
  <c r="D305" i="1"/>
  <c r="E296" i="1"/>
  <c r="D296" i="1"/>
  <c r="C296" i="1"/>
  <c r="B296" i="1"/>
  <c r="I148" i="1"/>
</calcChain>
</file>

<file path=xl/sharedStrings.xml><?xml version="1.0" encoding="utf-8"?>
<sst xmlns="http://schemas.openxmlformats.org/spreadsheetml/2006/main" count="596" uniqueCount="186">
  <si>
    <t xml:space="preserve">  с компенсацией его стоимости (части стоимости) за счет средств бюджета Санкт-Петербурга </t>
  </si>
  <si>
    <t>1 день</t>
  </si>
  <si>
    <t>250/10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</si>
  <si>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</si>
  <si>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</si>
  <si>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</si>
  <si>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</si>
  <si>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</si>
  <si>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</si>
  <si>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</si>
  <si>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</si>
  <si>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</si>
  <si>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</si>
  <si>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Итого за прием пищи:</t>
  </si>
  <si>
    <t>Наименование</t>
  </si>
  <si>
    <t>Выход,</t>
  </si>
  <si>
    <t>Технологи-ческая  и  норматив-ная  документа-ция /сборник рецептур/</t>
  </si>
  <si>
    <t>№ рецептуры или технологи-чес-кой карты</t>
  </si>
  <si>
    <t>Угле-воды,</t>
  </si>
  <si>
    <t>Энер-гети-ческая цен-ность, ккал.</t>
  </si>
  <si>
    <t>г</t>
  </si>
  <si>
    <t>Всего</t>
  </si>
  <si>
    <t>Обед</t>
  </si>
  <si>
    <t xml:space="preserve">2 день      </t>
  </si>
  <si>
    <t>Белки</t>
  </si>
  <si>
    <t>Жиры</t>
  </si>
  <si>
    <t xml:space="preserve">      Допускаются отклонения в случае сбоев поставки в наименованиях по фруктам,джемам,напиткам,сезонные замены овощей и фруктов.</t>
  </si>
  <si>
    <t>250/5</t>
  </si>
  <si>
    <t>Рис отварной</t>
  </si>
  <si>
    <t>Макаронные изделия отварные</t>
  </si>
  <si>
    <t>Яблоко свежее</t>
  </si>
  <si>
    <t>*    Выход порций готовых блюд соответствует СанПиН 2.3-2.4.3590-20</t>
  </si>
  <si>
    <t>Всего за прием пищи:</t>
  </si>
  <si>
    <t>Груша свежая</t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</si>
  <si>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</si>
  <si>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</si>
  <si>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</si>
  <si>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</si>
  <si>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</si>
  <si>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за 6 день:</t>
  </si>
  <si>
    <t>ИТОГО:</t>
  </si>
  <si>
    <t>В среднем за 1 день:</t>
  </si>
  <si>
    <t>Всего за 8 день:</t>
  </si>
  <si>
    <t>Всего за 9 день:</t>
  </si>
  <si>
    <t>Всего за 10 день:</t>
  </si>
  <si>
    <t>Всего за 11 день:</t>
  </si>
  <si>
    <t>Всего за 12 день:</t>
  </si>
  <si>
    <t>В среднем за 12 дней:</t>
  </si>
  <si>
    <t>Компот из апельсинов</t>
  </si>
  <si>
    <t>81/116</t>
  </si>
  <si>
    <t>Винегрет овощной</t>
  </si>
  <si>
    <t>Завтрак</t>
  </si>
  <si>
    <t>Какао с молоком</t>
  </si>
  <si>
    <r>
      <rPr>
        <b/>
        <sz val="12"/>
        <rFont val="Times New Roman"/>
        <family val="1"/>
        <charset val="204"/>
      </rPr>
      <t>Дни</t>
    </r>
  </si>
  <si>
    <r>
      <rPr>
        <b/>
        <sz val="12"/>
        <rFont val="Times New Roman"/>
        <family val="1"/>
        <charset val="204"/>
      </rPr>
      <t>Б, г</t>
    </r>
  </si>
  <si>
    <r>
      <rPr>
        <b/>
        <sz val="12"/>
        <rFont val="Times New Roman"/>
        <family val="1"/>
        <charset val="204"/>
      </rPr>
      <t>Ж,г</t>
    </r>
  </si>
  <si>
    <r>
      <rPr>
        <b/>
        <sz val="12"/>
        <rFont val="Times New Roman"/>
        <family val="1"/>
        <charset val="204"/>
      </rPr>
      <t>У, г</t>
    </r>
  </si>
  <si>
    <r>
      <rPr>
        <b/>
        <sz val="12"/>
        <rFont val="Times New Roman"/>
        <family val="1"/>
        <charset val="204"/>
      </rPr>
      <t>Э.Ц., ккал</t>
    </r>
  </si>
  <si>
    <t>Всего за  день:</t>
  </si>
  <si>
    <t>Чай с сахаром</t>
  </si>
  <si>
    <t xml:space="preserve">Всего за  день: </t>
  </si>
  <si>
    <t>для предоставления питания учащимся старших классов (12 и страше) общеобразовательных учреждений Санкт-Петербурга</t>
  </si>
  <si>
    <t>200/5</t>
  </si>
  <si>
    <t>Батон нарезной обогащённый микронутриентами</t>
  </si>
  <si>
    <t>Хлеб ржано-пшеничный обогащённый микронутриентами</t>
  </si>
  <si>
    <t>Сок фруктовый (яблочный)</t>
  </si>
  <si>
    <t>Чай с лимоном</t>
  </si>
  <si>
    <t>Каша из пшена и риса молочная жидкая ("Дружба")</t>
  </si>
  <si>
    <t>Суп с макаронными изделиями, картофелем и курой отварной</t>
  </si>
  <si>
    <t>Печенье в ассортименте</t>
  </si>
  <si>
    <t>Бефстроганов из отварной говядины в сметанном соусе</t>
  </si>
  <si>
    <t>Сок фруктовый (персиковый)</t>
  </si>
  <si>
    <t xml:space="preserve">Кофейный напиток </t>
  </si>
  <si>
    <t>Каша рисовая молочная жидкая с маслом сливочным</t>
  </si>
  <si>
    <t>Салат из свёклы отварной с маслом растительным</t>
  </si>
  <si>
    <t>Огурец солёный порционно</t>
  </si>
  <si>
    <t>Шницель рубленый мясной</t>
  </si>
  <si>
    <t>Щи по-уральски с крупой и курицей, со сметаной</t>
  </si>
  <si>
    <t>200</t>
  </si>
  <si>
    <t>Салат из квашеной капусты</t>
  </si>
  <si>
    <t>Суп картофельный с горохом и гренками</t>
  </si>
  <si>
    <t>Каша гречневая рассыпчатая</t>
  </si>
  <si>
    <t>Макароны отварные с сыром</t>
  </si>
  <si>
    <t>Голубцы ленивые</t>
  </si>
  <si>
    <t>Картофель отварной</t>
  </si>
  <si>
    <t>Бутерброд с джемом</t>
  </si>
  <si>
    <t>Яйцо с гарниром</t>
  </si>
  <si>
    <t>Тефтели мясные в соусе сметанном с томатом</t>
  </si>
  <si>
    <t>Омлет натуральный</t>
  </si>
  <si>
    <t>Суп-пюре из разных овощей с гренками</t>
  </si>
  <si>
    <t>80/20</t>
  </si>
  <si>
    <t>Салат из свеклы с яйцом</t>
  </si>
  <si>
    <t>52/209</t>
  </si>
  <si>
    <t>Апельсин свежий</t>
  </si>
  <si>
    <t>Суп из овощей с курицей отварной и сметаной</t>
  </si>
  <si>
    <t>Щи из квашеной капусты с картофелем, отварной курицей и сметаной</t>
  </si>
  <si>
    <t>Пюре картофельное</t>
  </si>
  <si>
    <t>Печень по-строгановски</t>
  </si>
  <si>
    <t>Борщ с капустой, картофелем, курой отварной и сметаной</t>
  </si>
  <si>
    <t>Бутерброд с сыром</t>
  </si>
  <si>
    <t>10/5/25</t>
  </si>
  <si>
    <t>Борщ с капустой и картофелем, отварной говядиной и сметаной</t>
  </si>
  <si>
    <t>Компот из  свежих яблок</t>
  </si>
  <si>
    <t>Мандарин свежий</t>
  </si>
  <si>
    <t xml:space="preserve">Печень, тушённая в соусе </t>
  </si>
  <si>
    <t>Плов с куриным филе</t>
  </si>
  <si>
    <t>200/10</t>
  </si>
  <si>
    <t>Рассольник ленинградский с перловой крупой, курицей отварной и сметаной</t>
  </si>
  <si>
    <t xml:space="preserve">Каша  "Янтарная" </t>
  </si>
  <si>
    <t>200/15</t>
  </si>
  <si>
    <t>Сыр порциями</t>
  </si>
  <si>
    <t>15</t>
  </si>
  <si>
    <t>Бутерброд с маслом сливочным</t>
  </si>
  <si>
    <t>20/25</t>
  </si>
  <si>
    <t>Кисель из плодов шиповника</t>
  </si>
  <si>
    <t>40/60</t>
  </si>
  <si>
    <t>Зефир витаминизированный</t>
  </si>
  <si>
    <t>Компот из смеси сухофруктов</t>
  </si>
  <si>
    <t>220/5</t>
  </si>
  <si>
    <t>220/10</t>
  </si>
  <si>
    <t>100/30</t>
  </si>
  <si>
    <t>250/5/5</t>
  </si>
  <si>
    <t xml:space="preserve">Котлета рыбная "любительская" </t>
  </si>
  <si>
    <t>Котлета рубленая из филе куриного</t>
  </si>
  <si>
    <t>*Сборник рецептур на продукцию для обучающихся во всех образовательных учреждениях. Москва, Дели принт 2011. Рекомендовано НИИ питания РАМН, редакция Могильного М.П., Тутельяна В.А.</t>
  </si>
  <si>
    <t>*Сборник рецептур блюд и кулинарных изделий для питания детей в дошкольных организациях, Москва, Дели принт 2012 г</t>
  </si>
  <si>
    <t>*Сборник методических рекомендаций по организации питания детей и подростков в учреждениях образования Санкт-Петербурга, СПб 2008 под редакцией Куткиной М.Н.</t>
  </si>
  <si>
    <t>*Сборник методических рекомендаций по использованию рецептур блюд повышенной пищевой и биологической ценности при организации питания отдельных социально-значимых категорий граждан в учреждениях Санкт-Петербурга,  2012 г.</t>
  </si>
  <si>
    <t>Всего за 7 день:</t>
  </si>
  <si>
    <t>Йогурт фруктовый, м.д.ж. 2,5% в индивидуальной упаковке</t>
  </si>
  <si>
    <t>Цикличное двухнедельное  сбалансированное меню  рационов горячего питания (завтрак, обед) в осенне-зимний период</t>
  </si>
  <si>
    <t>Салат из свежей капусты с огурцом</t>
  </si>
  <si>
    <t xml:space="preserve">Салат из свежей моркови с яблоком </t>
  </si>
  <si>
    <t xml:space="preserve">Салат из свежей капусты </t>
  </si>
  <si>
    <t>Салат "Витаминный"</t>
  </si>
  <si>
    <t>10/25</t>
  </si>
  <si>
    <t>СОГЛАСОВАНО</t>
  </si>
  <si>
    <t>УТВЕРЖДАЮ</t>
  </si>
  <si>
    <t>Директор ГБОУ__________________</t>
  </si>
  <si>
    <t>Генеральный директор</t>
  </si>
  <si>
    <t>_______________________________</t>
  </si>
  <si>
    <t>_______________С.Н. Филиппов</t>
  </si>
  <si>
    <t>ТТК</t>
  </si>
  <si>
    <t>АО "Комбинат питания НЕВА"</t>
  </si>
  <si>
    <t>Филе индейки по-строгановски</t>
  </si>
  <si>
    <t xml:space="preserve"> 13.1 </t>
  </si>
  <si>
    <t>180/30</t>
  </si>
  <si>
    <t>Ватрушка рыбная запечённая (из горбуши)</t>
  </si>
  <si>
    <t xml:space="preserve"> 13.2 </t>
  </si>
  <si>
    <t xml:space="preserve"> 13.3 </t>
  </si>
  <si>
    <t>Уха "Невская" с горбушей</t>
  </si>
  <si>
    <t>250/30</t>
  </si>
  <si>
    <t>100/20</t>
  </si>
  <si>
    <t>Бульон куриный с вермишелью и яйцом</t>
  </si>
  <si>
    <t>250/20</t>
  </si>
  <si>
    <t>Жаркое по-домашнему со свининой</t>
  </si>
  <si>
    <t xml:space="preserve"> 13.4</t>
  </si>
  <si>
    <t xml:space="preserve"> 12.4 </t>
  </si>
  <si>
    <t>Каша гречневая молочная вязкая</t>
  </si>
  <si>
    <t xml:space="preserve"> 1.5 </t>
  </si>
  <si>
    <t xml:space="preserve"> 15.1 </t>
  </si>
  <si>
    <t xml:space="preserve"> 15.4 </t>
  </si>
  <si>
    <t xml:space="preserve"> 1.6 </t>
  </si>
  <si>
    <t xml:space="preserve"> 9.7 </t>
  </si>
  <si>
    <t xml:space="preserve"> 1.3 </t>
  </si>
  <si>
    <t xml:space="preserve"> 16.1 </t>
  </si>
  <si>
    <t>Каша пшеничная молочная жидкая с маслом сливочным</t>
  </si>
  <si>
    <t xml:space="preserve"> 5.1 </t>
  </si>
  <si>
    <t xml:space="preserve"> 9.8 </t>
  </si>
  <si>
    <t xml:space="preserve"> 9.13 </t>
  </si>
  <si>
    <t xml:space="preserve"> 15.3 </t>
  </si>
  <si>
    <t xml:space="preserve"> 1.7 </t>
  </si>
  <si>
    <t xml:space="preserve"> 2.3 </t>
  </si>
  <si>
    <t xml:space="preserve"> 10.2 </t>
  </si>
  <si>
    <t>Каша геркулесовая молочная вязкая с маслом сливочным</t>
  </si>
  <si>
    <t xml:space="preserve"> 9.14 </t>
  </si>
  <si>
    <t>Каша манная молочная жидкая с маслом сливочным</t>
  </si>
  <si>
    <t xml:space="preserve"> 9.15 </t>
  </si>
  <si>
    <t xml:space="preserve"> 12.1 </t>
  </si>
  <si>
    <t xml:space="preserve"> 2.4 </t>
  </si>
  <si>
    <t xml:space="preserve"> 9.12 </t>
  </si>
  <si>
    <t xml:space="preserve"> 8.2 </t>
  </si>
  <si>
    <t xml:space="preserve">_________________2024 г.      </t>
  </si>
  <si>
    <t>Каша кукурузная молочная жидкая с маслом сливочным</t>
  </si>
  <si>
    <t>*ТТК - технико-технологическая карта</t>
  </si>
  <si>
    <t>Запеканка из творога со сгущённым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</si>
</sst>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3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0"/>
      <color rgb="FF000000"/>
      <name val="Arial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0" fontId="2" fillId="0" borderId="0"/>
    <xf numFmtId="0" fontId="10" fillId="2" borderId="0" applyNumberFormat="0" applyBorder="0" applyAlignment="0" applyProtection="0"/>
    <xf numFmtId="164" fontId="14" fillId="3" borderId="0" applyBorder="0" applyProtection="0"/>
    <xf numFmtId="164" fontId="15" fillId="0" borderId="0" applyBorder="0" applyProtection="0"/>
    <xf numFmtId="0" fontId="6" fillId="5" borderId="0"/>
    <xf numFmtId="0" fontId="28" fillId="5" borderId="0"/>
    <xf numFmtId="0" fontId="1" fillId="5" borderId="0"/>
    <xf numFmtId="0" fontId="28" fillId="5" borderId="0"/>
    <xf numFmtId="0" fontId="28" fillId="5" borderId="0"/>
    <xf numFmtId="164" fontId="15" fillId="5" borderId="0" applyBorder="0" applyProtection="0"/>
    <xf numFmtId="0" fontId="1" fillId="5" borderId="0"/>
  </cellStyleXfs>
  <cellXfs count="215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3" fillId="0" borderId="0" xfId="1" applyFont="1"/>
    <xf numFmtId="1" fontId="13" fillId="0" borderId="0" xfId="1" applyNumberFormat="1" applyFont="1"/>
    <xf numFmtId="0" fontId="13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0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left" vertical="center" wrapText="1"/>
    </xf>
    <xf numFmtId="0" fontId="24" fillId="4" borderId="1" xfId="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8" fillId="4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0" fontId="29" fillId="5" borderId="0" xfId="0" applyNumberFormat="1" applyFont="1" applyFill="1" applyAlignment="1" applyProtection="1">
      <alignment horizontal="left"/>
    </xf>
    <xf numFmtId="0" fontId="13" fillId="6" borderId="1" xfId="8" applyFont="1" applyFill="1" applyBorder="1" applyAlignment="1">
      <alignment horizontal="left" vertical="center"/>
    </xf>
    <xf numFmtId="0" fontId="13" fillId="6" borderId="1" xfId="8" applyFont="1" applyFill="1" applyBorder="1" applyAlignment="1">
      <alignment horizontal="center" vertical="center"/>
    </xf>
    <xf numFmtId="164" fontId="18" fillId="4" borderId="1" xfId="10" applyFont="1" applyFill="1" applyBorder="1" applyAlignment="1">
      <alignment horizontal="center" vertical="center"/>
    </xf>
    <xf numFmtId="16" fontId="30" fillId="6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4" fontId="30" fillId="6" borderId="1" xfId="0" applyNumberFormat="1" applyFont="1" applyFill="1" applyBorder="1" applyAlignment="1">
      <alignment horizontal="left" vertical="center"/>
    </xf>
    <xf numFmtId="2" fontId="18" fillId="4" borderId="1" xfId="10" applyNumberFormat="1" applyFont="1" applyFill="1" applyBorder="1" applyAlignment="1">
      <alignment horizontal="center" vertical="center"/>
    </xf>
    <xf numFmtId="2" fontId="30" fillId="6" borderId="1" xfId="0" applyNumberFormat="1" applyFont="1" applyFill="1" applyBorder="1" applyAlignment="1" applyProtection="1">
      <alignment horizontal="center" vertical="center"/>
    </xf>
    <xf numFmtId="0" fontId="18" fillId="5" borderId="1" xfId="0" applyNumberFormat="1" applyFont="1" applyFill="1" applyBorder="1" applyAlignment="1">
      <alignment horizontal="left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/>
    </xf>
    <xf numFmtId="2" fontId="30" fillId="6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164" fontId="18" fillId="0" borderId="1" xfId="1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8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22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1" fillId="5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left" vertical="center"/>
    </xf>
    <xf numFmtId="164" fontId="18" fillId="4" borderId="1" xfId="4" applyFont="1" applyFill="1" applyBorder="1" applyAlignment="1">
      <alignment horizontal="center" vertical="center"/>
    </xf>
    <xf numFmtId="2" fontId="18" fillId="4" borderId="1" xfId="4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/>
    <xf numFmtId="0" fontId="13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top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left" vertical="center"/>
    </xf>
    <xf numFmtId="164" fontId="18" fillId="5" borderId="1" xfId="10" applyFont="1" applyFill="1" applyBorder="1" applyAlignment="1">
      <alignment horizontal="center" vertical="center"/>
    </xf>
    <xf numFmtId="2" fontId="18" fillId="5" borderId="1" xfId="1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left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/>
    <xf numFmtId="0" fontId="18" fillId="4" borderId="1" xfId="0" applyNumberFormat="1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top" wrapText="1"/>
    </xf>
    <xf numFmtId="0" fontId="18" fillId="7" borderId="1" xfId="0" applyNumberFormat="1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21" fillId="7" borderId="1" xfId="0" applyNumberFormat="1" applyFont="1" applyFill="1" applyBorder="1" applyAlignment="1">
      <alignment horizontal="center" vertical="center" wrapText="1"/>
    </xf>
    <xf numFmtId="2" fontId="21" fillId="7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top" wrapText="1"/>
    </xf>
    <xf numFmtId="0" fontId="21" fillId="7" borderId="1" xfId="0" applyNumberFormat="1" applyFont="1" applyFill="1" applyBorder="1" applyAlignment="1">
      <alignment horizontal="left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left" vertical="center"/>
    </xf>
    <xf numFmtId="164" fontId="18" fillId="7" borderId="1" xfId="4" applyFont="1" applyFill="1" applyBorder="1" applyAlignment="1">
      <alignment horizontal="center" vertical="center"/>
    </xf>
    <xf numFmtId="2" fontId="18" fillId="7" borderId="1" xfId="4" applyNumberFormat="1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left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164" fontId="7" fillId="6" borderId="1" xfId="4" applyFont="1" applyFill="1" applyBorder="1" applyAlignment="1">
      <alignment horizontal="left" vertical="center" wrapText="1"/>
    </xf>
    <xf numFmtId="164" fontId="7" fillId="6" borderId="1" xfId="4" applyFont="1" applyFill="1" applyBorder="1" applyAlignment="1">
      <alignment horizontal="center" vertical="center"/>
    </xf>
    <xf numFmtId="2" fontId="7" fillId="6" borderId="1" xfId="4" applyNumberFormat="1" applyFont="1" applyFill="1" applyBorder="1" applyAlignment="1">
      <alignment horizontal="center" vertical="center"/>
    </xf>
    <xf numFmtId="0" fontId="16" fillId="7" borderId="1" xfId="0" applyNumberFormat="1" applyFont="1" applyFill="1" applyBorder="1"/>
    <xf numFmtId="0" fontId="22" fillId="7" borderId="1" xfId="0" applyNumberFormat="1" applyFont="1" applyFill="1" applyBorder="1" applyAlignment="1">
      <alignment horizontal="center" vertical="center"/>
    </xf>
    <xf numFmtId="2" fontId="22" fillId="7" borderId="1" xfId="0" applyNumberFormat="1" applyFont="1" applyFill="1" applyBorder="1" applyAlignment="1">
      <alignment horizontal="center" vertical="center"/>
    </xf>
    <xf numFmtId="164" fontId="30" fillId="6" borderId="1" xfId="5" applyNumberFormat="1" applyFont="1" applyFill="1" applyBorder="1" applyAlignment="1">
      <alignment horizontal="left" vertical="center"/>
    </xf>
    <xf numFmtId="2" fontId="30" fillId="6" borderId="1" xfId="5" applyNumberFormat="1" applyFont="1" applyFill="1" applyBorder="1" applyAlignment="1">
      <alignment horizontal="center" vertical="center"/>
    </xf>
    <xf numFmtId="0" fontId="22" fillId="7" borderId="1" xfId="0" applyNumberFormat="1" applyFont="1" applyFill="1" applyBorder="1" applyAlignment="1">
      <alignment horizontal="left" vertical="center"/>
    </xf>
    <xf numFmtId="0" fontId="18" fillId="7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left" vertical="center" wrapText="1"/>
    </xf>
    <xf numFmtId="164" fontId="18" fillId="6" borderId="1" xfId="10" applyFont="1" applyFill="1" applyBorder="1" applyAlignment="1">
      <alignment horizontal="center" vertical="center"/>
    </xf>
    <xf numFmtId="164" fontId="18" fillId="7" borderId="1" xfId="10" applyFont="1" applyFill="1" applyBorder="1" applyAlignment="1">
      <alignment horizontal="center" vertical="center"/>
    </xf>
    <xf numFmtId="164" fontId="7" fillId="6" borderId="1" xfId="10" applyFont="1" applyFill="1" applyBorder="1" applyAlignment="1">
      <alignment horizontal="center" vertical="center"/>
    </xf>
    <xf numFmtId="2" fontId="7" fillId="6" borderId="1" xfId="10" applyNumberFormat="1" applyFont="1" applyFill="1" applyBorder="1" applyAlignment="1">
      <alignment horizontal="center" vertical="center"/>
    </xf>
    <xf numFmtId="2" fontId="18" fillId="6" borderId="1" xfId="10" applyNumberFormat="1" applyFont="1" applyFill="1" applyBorder="1" applyAlignment="1">
      <alignment horizontal="center" vertical="center"/>
    </xf>
    <xf numFmtId="0" fontId="30" fillId="6" borderId="1" xfId="0" applyNumberFormat="1" applyFont="1" applyFill="1" applyBorder="1" applyAlignment="1">
      <alignment horizontal="left" vertical="center"/>
    </xf>
    <xf numFmtId="2" fontId="7" fillId="6" borderId="1" xfId="0" applyNumberFormat="1" applyFont="1" applyFill="1" applyBorder="1" applyAlignment="1">
      <alignment horizontal="center" vertical="center"/>
    </xf>
    <xf numFmtId="0" fontId="18" fillId="7" borderId="1" xfId="0" applyNumberFormat="1" applyFont="1" applyFill="1" applyBorder="1" applyAlignment="1">
      <alignment horizontal="left" vertical="center"/>
    </xf>
    <xf numFmtId="164" fontId="18" fillId="7" borderId="1" xfId="0" applyNumberFormat="1" applyFont="1" applyFill="1" applyBorder="1" applyAlignment="1">
      <alignment horizontal="center" vertical="center"/>
    </xf>
    <xf numFmtId="0" fontId="30" fillId="6" borderId="1" xfId="0" applyNumberFormat="1" applyFont="1" applyFill="1" applyBorder="1" applyAlignment="1">
      <alignment horizontal="left" vertical="center" wrapText="1"/>
    </xf>
    <xf numFmtId="2" fontId="18" fillId="7" borderId="1" xfId="1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top" wrapText="1"/>
    </xf>
    <xf numFmtId="164" fontId="13" fillId="7" borderId="1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164" fontId="30" fillId="6" borderId="1" xfId="0" applyNumberFormat="1" applyFont="1" applyFill="1" applyBorder="1" applyAlignment="1">
      <alignment horizontal="left" vertical="center" wrapText="1"/>
    </xf>
    <xf numFmtId="0" fontId="18" fillId="6" borderId="1" xfId="0" applyNumberFormat="1" applyFont="1" applyFill="1" applyBorder="1" applyAlignment="1">
      <alignment horizontal="left" vertical="center" wrapText="1"/>
    </xf>
    <xf numFmtId="0" fontId="18" fillId="6" borderId="1" xfId="0" applyNumberFormat="1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left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 applyProtection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 wrapText="1"/>
    </xf>
    <xf numFmtId="2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left" vertical="center"/>
    </xf>
    <xf numFmtId="0" fontId="4" fillId="7" borderId="1" xfId="0" applyNumberFormat="1" applyFont="1" applyFill="1" applyBorder="1" applyAlignment="1">
      <alignment horizontal="center" vertical="top" wrapText="1"/>
    </xf>
    <xf numFmtId="0" fontId="17" fillId="7" borderId="1" xfId="0" applyNumberFormat="1" applyFont="1" applyFill="1" applyBorder="1" applyAlignment="1">
      <alignment horizontal="center" vertical="top" wrapText="1"/>
    </xf>
    <xf numFmtId="2" fontId="18" fillId="7" borderId="1" xfId="0" applyNumberFormat="1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/>
    </xf>
    <xf numFmtId="164" fontId="7" fillId="6" borderId="1" xfId="10" applyFont="1" applyFill="1" applyBorder="1" applyAlignment="1">
      <alignment horizontal="left" vertical="center" wrapText="1"/>
    </xf>
    <xf numFmtId="164" fontId="7" fillId="6" borderId="1" xfId="10" applyFont="1" applyFill="1" applyBorder="1" applyAlignment="1">
      <alignment horizontal="left" vertical="center"/>
    </xf>
    <xf numFmtId="0" fontId="13" fillId="6" borderId="1" xfId="6" applyFont="1" applyFill="1" applyBorder="1" applyAlignment="1">
      <alignment horizontal="left" vertical="center" wrapText="1"/>
    </xf>
    <xf numFmtId="0" fontId="13" fillId="6" borderId="1" xfId="6" applyFont="1" applyFill="1" applyBorder="1" applyAlignment="1">
      <alignment horizontal="center" vertical="center" wrapText="1"/>
    </xf>
    <xf numFmtId="2" fontId="13" fillId="6" borderId="1" xfId="6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wrapText="1"/>
    </xf>
    <xf numFmtId="0" fontId="9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/>
    </xf>
    <xf numFmtId="0" fontId="13" fillId="4" borderId="1" xfId="0" applyNumberFormat="1" applyFont="1" applyFill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left" vertical="center"/>
    </xf>
    <xf numFmtId="0" fontId="5" fillId="7" borderId="1" xfId="0" applyNumberFormat="1" applyFont="1" applyFill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top" wrapText="1"/>
    </xf>
  </cellXfs>
  <cellStyles count="12">
    <cellStyle name="Excel Built-in Good" xfId="3"/>
    <cellStyle name="Excel Built-in Normal" xfId="4"/>
    <cellStyle name="Excel Built-in Normal 2" xfId="10"/>
    <cellStyle name="Обычный" xfId="0" builtinId="0"/>
    <cellStyle name="Обычный 2" xfId="1"/>
    <cellStyle name="Обычный 2 2" xfId="11"/>
    <cellStyle name="Обычный 2 3" xfId="7"/>
    <cellStyle name="Обычный 3" xfId="5"/>
    <cellStyle name="Обычный 4" xfId="6"/>
    <cellStyle name="Обычный 5" xfId="8"/>
    <cellStyle name="Обычный 6" xfId="9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7"/>
  <sheetViews>
    <sheetView tabSelected="1" view="pageBreakPreview" topLeftCell="A37" zoomScaleSheetLayoutView="100" workbookViewId="0">
      <selection activeCell="A45" sqref="A45"/>
    </sheetView>
  </sheetViews>
  <sheetFormatPr defaultRowHeight="15.75"/>
  <cols>
    <col min="1" max="1" width="62.7109375" style="3" customWidth="1"/>
    <col min="2" max="3" width="14.42578125" style="10" customWidth="1"/>
    <col min="4" max="7" width="16" style="10" customWidth="1"/>
    <col min="8" max="8" width="16" style="4" customWidth="1"/>
    <col min="9" max="9" width="9.140625" hidden="1" customWidth="1"/>
    <col min="10" max="1017" width="8.7109375" customWidth="1"/>
  </cols>
  <sheetData>
    <row r="3" spans="1:10" ht="20.25">
      <c r="A3" s="44" t="s">
        <v>136</v>
      </c>
      <c r="B3" s="45"/>
      <c r="C3" s="45"/>
      <c r="D3" s="45"/>
      <c r="E3" s="45"/>
      <c r="F3" s="49" t="s">
        <v>137</v>
      </c>
      <c r="G3" s="49"/>
      <c r="H3" s="49"/>
    </row>
    <row r="4" spans="1:10" ht="20.25">
      <c r="A4" s="47" t="s">
        <v>138</v>
      </c>
      <c r="B4" s="45"/>
      <c r="C4" s="45"/>
      <c r="D4" s="45"/>
      <c r="E4" s="45"/>
      <c r="F4" s="49" t="s">
        <v>139</v>
      </c>
      <c r="G4" s="49"/>
      <c r="H4" s="49"/>
    </row>
    <row r="5" spans="1:10" ht="20.25">
      <c r="A5" s="48" t="s">
        <v>140</v>
      </c>
      <c r="B5" s="45"/>
      <c r="C5" s="45"/>
      <c r="D5" s="45"/>
      <c r="E5" s="45"/>
      <c r="F5" s="49" t="s">
        <v>143</v>
      </c>
      <c r="G5" s="49"/>
      <c r="H5" s="49"/>
    </row>
    <row r="6" spans="1:10" ht="21" customHeight="1">
      <c r="A6" s="48"/>
      <c r="B6" s="45"/>
      <c r="C6" s="45"/>
      <c r="D6" s="45"/>
      <c r="E6" s="45"/>
      <c r="F6" s="49" t="s">
        <v>141</v>
      </c>
      <c r="G6" s="49"/>
      <c r="H6" s="49"/>
      <c r="I6" s="23"/>
    </row>
    <row r="7" spans="1:10" ht="21" customHeight="1">
      <c r="A7" s="48"/>
      <c r="B7" s="45"/>
      <c r="C7" s="45"/>
      <c r="D7" s="45"/>
      <c r="E7" s="45"/>
      <c r="F7" s="49" t="s">
        <v>182</v>
      </c>
      <c r="G7" s="49"/>
      <c r="H7" s="49"/>
      <c r="I7" s="43"/>
    </row>
    <row r="8" spans="1:10" ht="24" customHeight="1">
      <c r="A8" s="48"/>
      <c r="B8" s="45"/>
      <c r="C8" s="45"/>
      <c r="D8" s="45"/>
      <c r="E8" s="45"/>
      <c r="F8" s="46"/>
      <c r="G8" s="46"/>
      <c r="H8" s="46"/>
      <c r="I8" s="43"/>
    </row>
    <row r="9" spans="1:10" ht="24" customHeight="1">
      <c r="A9" s="22"/>
      <c r="B9" s="43"/>
      <c r="C9" s="43"/>
      <c r="D9" s="43"/>
      <c r="E9" s="43"/>
      <c r="F9" s="43"/>
      <c r="G9" s="43"/>
      <c r="H9" s="43"/>
      <c r="I9" s="43"/>
    </row>
    <row r="10" spans="1:10" ht="24" customHeight="1">
      <c r="A10" s="22"/>
      <c r="B10" s="43"/>
      <c r="C10" s="43"/>
      <c r="D10" s="43"/>
      <c r="E10" s="43"/>
      <c r="F10" s="43"/>
      <c r="G10" s="43"/>
      <c r="H10" s="43"/>
      <c r="I10" s="43"/>
    </row>
    <row r="11" spans="1:10" ht="30" customHeight="1">
      <c r="A11" s="209" t="s">
        <v>130</v>
      </c>
      <c r="B11" s="209"/>
      <c r="C11" s="209"/>
      <c r="D11" s="209"/>
      <c r="E11" s="209"/>
      <c r="F11" s="209"/>
      <c r="G11" s="209"/>
      <c r="H11" s="209"/>
      <c r="I11" s="209"/>
      <c r="J11" s="1"/>
    </row>
    <row r="12" spans="1:10" ht="30" customHeight="1">
      <c r="A12" s="210" t="s">
        <v>61</v>
      </c>
      <c r="B12" s="211"/>
      <c r="C12" s="211"/>
      <c r="D12" s="211"/>
      <c r="E12" s="211"/>
      <c r="F12" s="211"/>
      <c r="G12" s="211"/>
      <c r="H12" s="211"/>
      <c r="I12" s="211"/>
      <c r="J12" s="2"/>
    </row>
    <row r="13" spans="1:10" ht="30" customHeight="1">
      <c r="A13" s="210" t="s">
        <v>0</v>
      </c>
      <c r="B13" s="211"/>
      <c r="C13" s="211"/>
      <c r="D13" s="211"/>
      <c r="E13" s="211"/>
      <c r="F13" s="211"/>
      <c r="G13" s="211"/>
      <c r="H13" s="211"/>
      <c r="I13" s="211"/>
      <c r="J13" s="2"/>
    </row>
    <row r="14" spans="1:10" ht="24" customHeight="1">
      <c r="A14" s="22"/>
      <c r="B14" s="23"/>
      <c r="C14" s="212"/>
      <c r="D14" s="212"/>
      <c r="E14" s="23"/>
      <c r="F14" s="23"/>
      <c r="G14" s="23"/>
      <c r="H14" s="24"/>
      <c r="I14" s="25"/>
    </row>
    <row r="15" spans="1:10" s="5" customFormat="1" ht="36" customHeight="1">
      <c r="A15" s="213" t="s">
        <v>14</v>
      </c>
      <c r="B15" s="69" t="s">
        <v>15</v>
      </c>
      <c r="C15" s="213" t="s">
        <v>16</v>
      </c>
      <c r="D15" s="213" t="s">
        <v>17</v>
      </c>
      <c r="E15" s="213" t="s">
        <v>24</v>
      </c>
      <c r="F15" s="213" t="s">
        <v>25</v>
      </c>
      <c r="G15" s="213" t="s">
        <v>18</v>
      </c>
      <c r="H15" s="214" t="s">
        <v>19</v>
      </c>
      <c r="I15" s="83"/>
    </row>
    <row r="16" spans="1:10" s="5" customFormat="1" ht="36" customHeight="1">
      <c r="A16" s="213"/>
      <c r="B16" s="69" t="s">
        <v>20</v>
      </c>
      <c r="C16" s="213"/>
      <c r="D16" s="213"/>
      <c r="E16" s="213"/>
      <c r="F16" s="213"/>
      <c r="G16" s="213"/>
      <c r="H16" s="214"/>
      <c r="I16" s="83"/>
    </row>
    <row r="17" spans="1:9" s="5" customFormat="1" ht="36" customHeight="1">
      <c r="A17" s="213"/>
      <c r="B17" s="213"/>
      <c r="C17" s="213"/>
      <c r="D17" s="213"/>
      <c r="E17" s="69" t="s">
        <v>21</v>
      </c>
      <c r="F17" s="69" t="s">
        <v>21</v>
      </c>
      <c r="G17" s="69" t="s">
        <v>21</v>
      </c>
      <c r="H17" s="214"/>
      <c r="I17" s="83"/>
    </row>
    <row r="18" spans="1:9" s="5" customFormat="1" ht="21" customHeight="1">
      <c r="A18" s="213"/>
      <c r="B18" s="213"/>
      <c r="C18" s="213"/>
      <c r="D18" s="213"/>
      <c r="E18" s="69" t="s">
        <v>20</v>
      </c>
      <c r="F18" s="69" t="s">
        <v>20</v>
      </c>
      <c r="G18" s="69" t="s">
        <v>20</v>
      </c>
      <c r="H18" s="214"/>
      <c r="I18" s="83"/>
    </row>
    <row r="19" spans="1:9" s="5" customFormat="1" ht="18" customHeight="1">
      <c r="A19" s="206" t="s">
        <v>1</v>
      </c>
      <c r="B19" s="206"/>
      <c r="C19" s="206"/>
      <c r="D19" s="206"/>
      <c r="E19" s="206"/>
      <c r="F19" s="206"/>
      <c r="G19" s="206"/>
      <c r="H19" s="206"/>
      <c r="I19" s="206"/>
    </row>
    <row r="20" spans="1:9" s="5" customFormat="1" ht="18" customHeight="1">
      <c r="A20" s="207" t="s">
        <v>51</v>
      </c>
      <c r="B20" s="207"/>
      <c r="C20" s="207"/>
      <c r="D20" s="207"/>
      <c r="E20" s="207"/>
      <c r="F20" s="207"/>
      <c r="G20" s="207"/>
      <c r="H20" s="207"/>
      <c r="I20" s="84"/>
    </row>
    <row r="21" spans="1:9" s="5" customFormat="1" ht="36" customHeight="1">
      <c r="A21" s="118" t="s">
        <v>158</v>
      </c>
      <c r="B21" s="119">
        <v>200</v>
      </c>
      <c r="C21" s="119">
        <v>2008</v>
      </c>
      <c r="D21" s="119">
        <v>184</v>
      </c>
      <c r="E21" s="120">
        <v>10.7</v>
      </c>
      <c r="F21" s="120">
        <v>9.4</v>
      </c>
      <c r="G21" s="120">
        <v>39</v>
      </c>
      <c r="H21" s="120">
        <v>263.89999999999998</v>
      </c>
      <c r="I21" s="121"/>
    </row>
    <row r="22" spans="1:9" s="5" customFormat="1" ht="36" customHeight="1">
      <c r="A22" s="122" t="s">
        <v>112</v>
      </c>
      <c r="B22" s="123" t="s">
        <v>135</v>
      </c>
      <c r="C22" s="119">
        <v>2008</v>
      </c>
      <c r="D22" s="124">
        <v>1</v>
      </c>
      <c r="E22" s="125">
        <v>2.4</v>
      </c>
      <c r="F22" s="125">
        <v>8.1</v>
      </c>
      <c r="G22" s="125">
        <v>13</v>
      </c>
      <c r="H22" s="125">
        <v>142</v>
      </c>
      <c r="I22" s="121"/>
    </row>
    <row r="23" spans="1:9" s="5" customFormat="1" ht="36" customHeight="1">
      <c r="A23" s="122" t="s">
        <v>66</v>
      </c>
      <c r="B23" s="124" t="s">
        <v>62</v>
      </c>
      <c r="C23" s="124">
        <v>2008</v>
      </c>
      <c r="D23" s="124">
        <v>431</v>
      </c>
      <c r="E23" s="125">
        <v>0.2</v>
      </c>
      <c r="F23" s="125">
        <v>0.1</v>
      </c>
      <c r="G23" s="125">
        <v>15</v>
      </c>
      <c r="H23" s="125">
        <v>60</v>
      </c>
      <c r="I23" s="126"/>
    </row>
    <row r="24" spans="1:9" s="5" customFormat="1" ht="36" customHeight="1">
      <c r="A24" s="127" t="s">
        <v>30</v>
      </c>
      <c r="B24" s="124">
        <v>100</v>
      </c>
      <c r="C24" s="128">
        <v>2011</v>
      </c>
      <c r="D24" s="128">
        <v>338</v>
      </c>
      <c r="E24" s="125">
        <v>0.4</v>
      </c>
      <c r="F24" s="125">
        <v>0.4</v>
      </c>
      <c r="G24" s="125">
        <v>9.8000000000000007</v>
      </c>
      <c r="H24" s="125">
        <v>44.4</v>
      </c>
      <c r="I24" s="126"/>
    </row>
    <row r="25" spans="1:9" s="5" customFormat="1" ht="36" customHeight="1">
      <c r="A25" s="129" t="s">
        <v>69</v>
      </c>
      <c r="B25" s="130">
        <v>50</v>
      </c>
      <c r="C25" s="130" t="s">
        <v>142</v>
      </c>
      <c r="D25" s="130" t="s">
        <v>157</v>
      </c>
      <c r="E25" s="131">
        <v>6</v>
      </c>
      <c r="F25" s="131">
        <v>5</v>
      </c>
      <c r="G25" s="131">
        <v>22.5</v>
      </c>
      <c r="H25" s="132">
        <v>138</v>
      </c>
      <c r="I25" s="126"/>
    </row>
    <row r="26" spans="1:9" s="5" customFormat="1" ht="36" customHeight="1">
      <c r="A26" s="133" t="s">
        <v>13</v>
      </c>
      <c r="B26" s="134">
        <v>590</v>
      </c>
      <c r="C26" s="134"/>
      <c r="D26" s="134"/>
      <c r="E26" s="135">
        <f>SUM(E21:E25)</f>
        <v>19.7</v>
      </c>
      <c r="F26" s="135">
        <f>SUM(F21:F25)</f>
        <v>23</v>
      </c>
      <c r="G26" s="135">
        <f>SUM(G21:G25)</f>
        <v>99.3</v>
      </c>
      <c r="H26" s="135">
        <f>SUM(H21:H25)</f>
        <v>648.29999999999995</v>
      </c>
      <c r="I26" s="126"/>
    </row>
    <row r="27" spans="1:9" s="5" customFormat="1" ht="18" customHeight="1">
      <c r="A27" s="208" t="s">
        <v>22</v>
      </c>
      <c r="B27" s="208"/>
      <c r="C27" s="208"/>
      <c r="D27" s="208"/>
      <c r="E27" s="208"/>
      <c r="F27" s="208"/>
      <c r="G27" s="208"/>
      <c r="H27" s="208"/>
      <c r="I27" s="208"/>
    </row>
    <row r="28" spans="1:9" s="6" customFormat="1" ht="39" customHeight="1">
      <c r="A28" s="136" t="s">
        <v>75</v>
      </c>
      <c r="B28" s="137">
        <v>100</v>
      </c>
      <c r="C28" s="130" t="s">
        <v>142</v>
      </c>
      <c r="D28" s="130" t="s">
        <v>159</v>
      </c>
      <c r="E28" s="138">
        <v>0.8</v>
      </c>
      <c r="F28" s="138">
        <v>0.1</v>
      </c>
      <c r="G28" s="138">
        <v>2</v>
      </c>
      <c r="H28" s="138">
        <v>11.66</v>
      </c>
      <c r="I28" s="139">
        <f t="shared" ref="I28:I39" si="0">(E28+G28)*4+F28*9</f>
        <v>12.1</v>
      </c>
    </row>
    <row r="29" spans="1:9" s="6" customFormat="1" ht="39" customHeight="1">
      <c r="A29" s="127" t="s">
        <v>77</v>
      </c>
      <c r="B29" s="140" t="s">
        <v>121</v>
      </c>
      <c r="C29" s="140">
        <v>2012</v>
      </c>
      <c r="D29" s="140">
        <v>72</v>
      </c>
      <c r="E29" s="141">
        <v>2.6</v>
      </c>
      <c r="F29" s="141">
        <v>3.78</v>
      </c>
      <c r="G29" s="141">
        <v>12.5</v>
      </c>
      <c r="H29" s="132">
        <v>136.30000000000001</v>
      </c>
      <c r="I29" s="139">
        <f t="shared" si="0"/>
        <v>94.419999999999987</v>
      </c>
    </row>
    <row r="30" spans="1:9" s="6" customFormat="1" ht="39" customHeight="1">
      <c r="A30" s="142" t="s">
        <v>144</v>
      </c>
      <c r="B30" s="130">
        <v>100</v>
      </c>
      <c r="C30" s="130">
        <v>2016</v>
      </c>
      <c r="D30" s="130">
        <v>313</v>
      </c>
      <c r="E30" s="131">
        <v>9.3000000000000007</v>
      </c>
      <c r="F30" s="131">
        <v>13.5</v>
      </c>
      <c r="G30" s="131">
        <v>5.47</v>
      </c>
      <c r="H30" s="143">
        <v>195.4</v>
      </c>
      <c r="I30" s="139">
        <f t="shared" si="0"/>
        <v>180.57999999999998</v>
      </c>
    </row>
    <row r="31" spans="1:9" s="6" customFormat="1" ht="39" customHeight="1">
      <c r="A31" s="144" t="s">
        <v>29</v>
      </c>
      <c r="B31" s="140">
        <v>180</v>
      </c>
      <c r="C31" s="140">
        <v>2008</v>
      </c>
      <c r="D31" s="140">
        <v>331</v>
      </c>
      <c r="E31" s="141">
        <v>5.9</v>
      </c>
      <c r="F31" s="141">
        <v>6.76</v>
      </c>
      <c r="G31" s="141">
        <v>32.4</v>
      </c>
      <c r="H31" s="132">
        <v>181.2</v>
      </c>
      <c r="I31" s="139">
        <f t="shared" si="0"/>
        <v>214.04</v>
      </c>
    </row>
    <row r="32" spans="1:9" s="6" customFormat="1" ht="39" customHeight="1">
      <c r="A32" s="144" t="s">
        <v>63</v>
      </c>
      <c r="B32" s="140">
        <v>50</v>
      </c>
      <c r="C32" s="145" t="s">
        <v>142</v>
      </c>
      <c r="D32" s="145" t="s">
        <v>160</v>
      </c>
      <c r="E32" s="141">
        <v>4</v>
      </c>
      <c r="F32" s="141">
        <v>2.3199999999999998</v>
      </c>
      <c r="G32" s="141">
        <v>25.98</v>
      </c>
      <c r="H32" s="132">
        <v>136</v>
      </c>
      <c r="I32" s="139">
        <f t="shared" si="0"/>
        <v>140.80000000000001</v>
      </c>
    </row>
    <row r="33" spans="1:9" s="6" customFormat="1" ht="39" customHeight="1">
      <c r="A33" s="127" t="s">
        <v>64</v>
      </c>
      <c r="B33" s="140">
        <v>60</v>
      </c>
      <c r="C33" s="145" t="s">
        <v>142</v>
      </c>
      <c r="D33" s="145" t="s">
        <v>161</v>
      </c>
      <c r="E33" s="141">
        <v>4.8</v>
      </c>
      <c r="F33" s="141">
        <v>2.5499999999999998</v>
      </c>
      <c r="G33" s="141">
        <v>30.6</v>
      </c>
      <c r="H33" s="132">
        <v>138</v>
      </c>
      <c r="I33" s="139">
        <f t="shared" si="0"/>
        <v>164.54999999999998</v>
      </c>
    </row>
    <row r="34" spans="1:9" s="6" customFormat="1" ht="39" customHeight="1">
      <c r="A34" s="144" t="s">
        <v>65</v>
      </c>
      <c r="B34" s="140">
        <v>200</v>
      </c>
      <c r="C34" s="140">
        <v>2008</v>
      </c>
      <c r="D34" s="140">
        <v>442</v>
      </c>
      <c r="E34" s="141">
        <v>1</v>
      </c>
      <c r="F34" s="141">
        <v>0.2</v>
      </c>
      <c r="G34" s="141">
        <v>19.170000000000002</v>
      </c>
      <c r="H34" s="132">
        <v>90</v>
      </c>
      <c r="I34" s="139">
        <f t="shared" si="0"/>
        <v>82.48</v>
      </c>
    </row>
    <row r="35" spans="1:9" s="6" customFormat="1" ht="33" customHeight="1">
      <c r="A35" s="133" t="s">
        <v>13</v>
      </c>
      <c r="B35" s="146">
        <v>950</v>
      </c>
      <c r="C35" s="147"/>
      <c r="D35" s="147"/>
      <c r="E35" s="148">
        <f>SUM(E28:E34)</f>
        <v>28.400000000000002</v>
      </c>
      <c r="F35" s="148">
        <f>SUM(F28:F34)</f>
        <v>29.21</v>
      </c>
      <c r="G35" s="148">
        <f>SUM(G28:G34)</f>
        <v>128.12</v>
      </c>
      <c r="H35" s="148">
        <f>SUM(H28:H34)</f>
        <v>888.56</v>
      </c>
      <c r="I35" s="139">
        <f t="shared" si="0"/>
        <v>888.97</v>
      </c>
    </row>
    <row r="36" spans="1:9" ht="27" hidden="1" customHeight="1">
      <c r="A36" s="68"/>
      <c r="B36" s="34"/>
      <c r="C36" s="34"/>
      <c r="D36" s="34"/>
      <c r="E36" s="75">
        <f>E35*4/$H$58</f>
        <v>0.1162148337595908</v>
      </c>
      <c r="F36" s="75">
        <f>F35*9/$H$58</f>
        <v>0.26894117647058824</v>
      </c>
      <c r="G36" s="75">
        <f>G35*4/$H$58</f>
        <v>0.52427621483375964</v>
      </c>
      <c r="H36" s="75"/>
      <c r="I36" s="91">
        <f t="shared" si="0"/>
        <v>4.9824347826086957</v>
      </c>
    </row>
    <row r="37" spans="1:9" ht="27" customHeight="1">
      <c r="A37" s="199" t="s">
        <v>58</v>
      </c>
      <c r="B37" s="199"/>
      <c r="C37" s="34"/>
      <c r="D37" s="34"/>
      <c r="E37" s="75">
        <f>E26+E35</f>
        <v>48.1</v>
      </c>
      <c r="F37" s="75">
        <f>F26+F35</f>
        <v>52.21</v>
      </c>
      <c r="G37" s="75">
        <f>G26+G35</f>
        <v>227.42000000000002</v>
      </c>
      <c r="H37" s="75">
        <f>H26+H35</f>
        <v>1536.86</v>
      </c>
      <c r="I37" s="91">
        <f t="shared" si="0"/>
        <v>1571.9700000000003</v>
      </c>
    </row>
    <row r="38" spans="1:9">
      <c r="A38" s="68"/>
      <c r="B38" s="34"/>
      <c r="C38" s="34"/>
      <c r="D38" s="34"/>
      <c r="E38" s="34"/>
      <c r="F38" s="34"/>
      <c r="G38" s="34"/>
      <c r="H38" s="34"/>
      <c r="I38" s="91">
        <f t="shared" si="0"/>
        <v>0</v>
      </c>
    </row>
    <row r="39" spans="1:9" s="6" customFormat="1" ht="36" customHeight="1">
      <c r="A39" s="200" t="s">
        <v>14</v>
      </c>
      <c r="B39" s="67" t="s">
        <v>15</v>
      </c>
      <c r="C39" s="200" t="s">
        <v>16</v>
      </c>
      <c r="D39" s="200" t="s">
        <v>17</v>
      </c>
      <c r="E39" s="200" t="s">
        <v>24</v>
      </c>
      <c r="F39" s="200" t="s">
        <v>25</v>
      </c>
      <c r="G39" s="200" t="s">
        <v>18</v>
      </c>
      <c r="H39" s="201" t="s">
        <v>19</v>
      </c>
      <c r="I39" s="91" t="e">
        <f t="shared" si="0"/>
        <v>#VALUE!</v>
      </c>
    </row>
    <row r="40" spans="1:9" s="6" customFormat="1" ht="36" customHeight="1">
      <c r="A40" s="200"/>
      <c r="B40" s="67" t="s">
        <v>20</v>
      </c>
      <c r="C40" s="200"/>
      <c r="D40" s="200"/>
      <c r="E40" s="200"/>
      <c r="F40" s="200"/>
      <c r="G40" s="200"/>
      <c r="H40" s="201"/>
      <c r="I40" s="91"/>
    </row>
    <row r="41" spans="1:9" s="6" customFormat="1" ht="36" customHeight="1">
      <c r="A41" s="200"/>
      <c r="B41" s="200"/>
      <c r="C41" s="200"/>
      <c r="D41" s="200"/>
      <c r="E41" s="67" t="s">
        <v>21</v>
      </c>
      <c r="F41" s="67" t="s">
        <v>21</v>
      </c>
      <c r="G41" s="67" t="s">
        <v>21</v>
      </c>
      <c r="H41" s="201"/>
      <c r="I41" s="91"/>
    </row>
    <row r="42" spans="1:9" s="6" customFormat="1" ht="21" customHeight="1">
      <c r="A42" s="200"/>
      <c r="B42" s="200"/>
      <c r="C42" s="200"/>
      <c r="D42" s="200"/>
      <c r="E42" s="67" t="s">
        <v>20</v>
      </c>
      <c r="F42" s="67" t="s">
        <v>20</v>
      </c>
      <c r="G42" s="67" t="s">
        <v>20</v>
      </c>
      <c r="H42" s="201"/>
      <c r="I42" s="91" t="e">
        <f>(E42+G42)*4+F42*9</f>
        <v>#VALUE!</v>
      </c>
    </row>
    <row r="43" spans="1:9" s="6" customFormat="1" ht="18" customHeight="1">
      <c r="A43" s="195" t="s">
        <v>23</v>
      </c>
      <c r="B43" s="195"/>
      <c r="C43" s="195"/>
      <c r="D43" s="195"/>
      <c r="E43" s="195"/>
      <c r="F43" s="195"/>
      <c r="G43" s="195"/>
      <c r="H43" s="195"/>
      <c r="I43" s="195"/>
    </row>
    <row r="44" spans="1:9" s="6" customFormat="1" ht="18" customHeight="1">
      <c r="A44" s="204" t="s">
        <v>51</v>
      </c>
      <c r="B44" s="204"/>
      <c r="C44" s="204"/>
      <c r="D44" s="204"/>
      <c r="E44" s="204"/>
      <c r="F44" s="204"/>
      <c r="G44" s="204"/>
      <c r="H44" s="204"/>
      <c r="I44" s="93"/>
    </row>
    <row r="45" spans="1:9" s="6" customFormat="1" ht="36" customHeight="1">
      <c r="A45" s="185" t="s">
        <v>185</v>
      </c>
      <c r="B45" s="186" t="s">
        <v>146</v>
      </c>
      <c r="C45" s="186">
        <v>2008</v>
      </c>
      <c r="D45" s="186">
        <v>224</v>
      </c>
      <c r="E45" s="187">
        <v>18.239999999999998</v>
      </c>
      <c r="F45" s="187">
        <v>21.92</v>
      </c>
      <c r="G45" s="187">
        <v>47.9</v>
      </c>
      <c r="H45" s="187">
        <v>454.6</v>
      </c>
      <c r="I45" s="93"/>
    </row>
    <row r="46" spans="1:9" s="6" customFormat="1" ht="36" customHeight="1">
      <c r="A46" s="94" t="s">
        <v>63</v>
      </c>
      <c r="B46" s="95">
        <v>25</v>
      </c>
      <c r="C46" s="95" t="s">
        <v>142</v>
      </c>
      <c r="D46" s="95" t="s">
        <v>170</v>
      </c>
      <c r="E46" s="96">
        <v>2</v>
      </c>
      <c r="F46" s="96">
        <v>1.1599999999999999</v>
      </c>
      <c r="G46" s="96">
        <v>12.99</v>
      </c>
      <c r="H46" s="96">
        <v>68</v>
      </c>
      <c r="I46" s="93"/>
    </row>
    <row r="47" spans="1:9" s="6" customFormat="1" ht="36" customHeight="1">
      <c r="A47" s="27" t="s">
        <v>59</v>
      </c>
      <c r="B47" s="28">
        <v>200</v>
      </c>
      <c r="C47" s="28">
        <v>2008</v>
      </c>
      <c r="D47" s="28">
        <v>430</v>
      </c>
      <c r="E47" s="73">
        <v>0.2</v>
      </c>
      <c r="F47" s="73">
        <v>0.1</v>
      </c>
      <c r="G47" s="73">
        <v>15</v>
      </c>
      <c r="H47" s="73">
        <v>60</v>
      </c>
      <c r="I47" s="93"/>
    </row>
    <row r="48" spans="1:9" s="6" customFormat="1" ht="36" customHeight="1">
      <c r="A48" s="50" t="s">
        <v>93</v>
      </c>
      <c r="B48" s="51">
        <v>170</v>
      </c>
      <c r="C48" s="72">
        <v>2011</v>
      </c>
      <c r="D48" s="72">
        <v>338</v>
      </c>
      <c r="E48" s="74">
        <v>1.53</v>
      </c>
      <c r="F48" s="74">
        <v>0.34</v>
      </c>
      <c r="G48" s="74">
        <v>13.77</v>
      </c>
      <c r="H48" s="38">
        <v>73.099999999999994</v>
      </c>
      <c r="I48" s="93"/>
    </row>
    <row r="49" spans="1:9" s="6" customFormat="1" ht="36" customHeight="1">
      <c r="A49" s="29" t="s">
        <v>13</v>
      </c>
      <c r="B49" s="35">
        <v>605</v>
      </c>
      <c r="C49" s="28"/>
      <c r="D49" s="35"/>
      <c r="E49" s="76">
        <f>SUM(E45:E48)</f>
        <v>21.97</v>
      </c>
      <c r="F49" s="76">
        <f>SUM(F45:F48)</f>
        <v>23.520000000000003</v>
      </c>
      <c r="G49" s="76">
        <f>SUM(G45:G48)</f>
        <v>89.66</v>
      </c>
      <c r="H49" s="76">
        <f>SUM(H45:H48)</f>
        <v>655.7</v>
      </c>
      <c r="I49" s="93"/>
    </row>
    <row r="50" spans="1:9" s="6" customFormat="1" ht="21" customHeight="1">
      <c r="A50" s="196" t="s">
        <v>22</v>
      </c>
      <c r="B50" s="196"/>
      <c r="C50" s="196"/>
      <c r="D50" s="196"/>
      <c r="E50" s="196"/>
      <c r="F50" s="196"/>
      <c r="G50" s="196"/>
      <c r="H50" s="196"/>
      <c r="I50" s="196"/>
    </row>
    <row r="51" spans="1:9" s="6" customFormat="1" ht="39" customHeight="1">
      <c r="A51" s="149" t="s">
        <v>131</v>
      </c>
      <c r="B51" s="130">
        <v>100</v>
      </c>
      <c r="C51" s="150" t="s">
        <v>142</v>
      </c>
      <c r="D51" s="151" t="s">
        <v>162</v>
      </c>
      <c r="E51" s="131">
        <v>1.3</v>
      </c>
      <c r="F51" s="131">
        <v>5.33</v>
      </c>
      <c r="G51" s="131">
        <v>9.5</v>
      </c>
      <c r="H51" s="132">
        <v>88.3</v>
      </c>
      <c r="I51" s="91">
        <f>(E51+G51)*4+F51*9</f>
        <v>91.17</v>
      </c>
    </row>
    <row r="52" spans="1:9" s="6" customFormat="1" ht="39" customHeight="1">
      <c r="A52" s="129" t="s">
        <v>101</v>
      </c>
      <c r="B52" s="140" t="s">
        <v>121</v>
      </c>
      <c r="C52" s="140">
        <v>2008</v>
      </c>
      <c r="D52" s="140">
        <v>76</v>
      </c>
      <c r="E52" s="141">
        <v>4.32</v>
      </c>
      <c r="F52" s="141">
        <v>5.8</v>
      </c>
      <c r="G52" s="141">
        <v>11.8</v>
      </c>
      <c r="H52" s="132">
        <v>116.6</v>
      </c>
      <c r="I52" s="91">
        <f>(E52+G52)*4+F52*9</f>
        <v>116.68</v>
      </c>
    </row>
    <row r="53" spans="1:9" s="6" customFormat="1" ht="39" customHeight="1">
      <c r="A53" s="59" t="s">
        <v>76</v>
      </c>
      <c r="B53" s="152">
        <v>100</v>
      </c>
      <c r="C53" s="150" t="s">
        <v>142</v>
      </c>
      <c r="D53" s="150" t="s">
        <v>163</v>
      </c>
      <c r="E53" s="153">
        <v>12.9</v>
      </c>
      <c r="F53" s="153">
        <v>9.9600000000000009</v>
      </c>
      <c r="G53" s="154">
        <v>9.41</v>
      </c>
      <c r="H53" s="66">
        <v>193.8</v>
      </c>
      <c r="I53" s="91">
        <f>(E53+G53)*4+F53*9</f>
        <v>178.88000000000002</v>
      </c>
    </row>
    <row r="54" spans="1:9" s="6" customFormat="1" ht="39" customHeight="1">
      <c r="A54" s="155" t="s">
        <v>28</v>
      </c>
      <c r="B54" s="140">
        <v>180</v>
      </c>
      <c r="C54" s="140">
        <v>2008</v>
      </c>
      <c r="D54" s="140">
        <v>325</v>
      </c>
      <c r="E54" s="141">
        <v>4.4000000000000004</v>
      </c>
      <c r="F54" s="141">
        <v>7.6</v>
      </c>
      <c r="G54" s="156">
        <v>31.4</v>
      </c>
      <c r="H54" s="132">
        <v>217</v>
      </c>
      <c r="I54" s="91">
        <f>(E54+G54)*4+F54*9</f>
        <v>211.59999999999997</v>
      </c>
    </row>
    <row r="55" spans="1:9" s="6" customFormat="1" ht="39" customHeight="1">
      <c r="A55" s="127" t="s">
        <v>64</v>
      </c>
      <c r="B55" s="140">
        <v>60</v>
      </c>
      <c r="C55" s="145" t="s">
        <v>142</v>
      </c>
      <c r="D55" s="145" t="s">
        <v>161</v>
      </c>
      <c r="E55" s="141">
        <v>4.8</v>
      </c>
      <c r="F55" s="141">
        <v>2.5499999999999998</v>
      </c>
      <c r="G55" s="141">
        <v>30.6</v>
      </c>
      <c r="H55" s="132">
        <v>138</v>
      </c>
      <c r="I55" s="91">
        <f>(E55+G55)*4+F55*9</f>
        <v>164.54999999999998</v>
      </c>
    </row>
    <row r="56" spans="1:9" s="6" customFormat="1" ht="39" customHeight="1">
      <c r="A56" s="144" t="s">
        <v>63</v>
      </c>
      <c r="B56" s="140">
        <v>50</v>
      </c>
      <c r="C56" s="145" t="s">
        <v>142</v>
      </c>
      <c r="D56" s="145" t="s">
        <v>160</v>
      </c>
      <c r="E56" s="141">
        <v>4</v>
      </c>
      <c r="F56" s="141">
        <v>2.3199999999999998</v>
      </c>
      <c r="G56" s="141">
        <v>25.98</v>
      </c>
      <c r="H56" s="132">
        <v>136</v>
      </c>
      <c r="I56" s="91"/>
    </row>
    <row r="57" spans="1:9" s="6" customFormat="1" ht="39" customHeight="1">
      <c r="A57" s="144" t="s">
        <v>102</v>
      </c>
      <c r="B57" s="140">
        <v>200</v>
      </c>
      <c r="C57" s="150" t="s">
        <v>142</v>
      </c>
      <c r="D57" s="53" t="s">
        <v>145</v>
      </c>
      <c r="E57" s="141">
        <v>0.2</v>
      </c>
      <c r="F57" s="141">
        <v>0.2</v>
      </c>
      <c r="G57" s="141">
        <v>20.100000000000001</v>
      </c>
      <c r="H57" s="141">
        <v>87.8</v>
      </c>
      <c r="I57" s="91">
        <f>(E57+G57)*4+F57*9</f>
        <v>83</v>
      </c>
    </row>
    <row r="58" spans="1:9" s="6" customFormat="1" ht="39" customHeight="1">
      <c r="A58" s="133" t="s">
        <v>13</v>
      </c>
      <c r="B58" s="146">
        <v>950</v>
      </c>
      <c r="C58" s="147"/>
      <c r="D58" s="147"/>
      <c r="E58" s="148">
        <f>SUM(E51:E57)</f>
        <v>31.92</v>
      </c>
      <c r="F58" s="148">
        <f>SUM(F51:F57)</f>
        <v>33.76</v>
      </c>
      <c r="G58" s="148">
        <f>SUM(G51:G57)</f>
        <v>138.79000000000002</v>
      </c>
      <c r="H58" s="148">
        <f>SUM(H51:H57)</f>
        <v>977.5</v>
      </c>
      <c r="I58" s="91">
        <f>(E58+G58)*4+F58*9</f>
        <v>986.68000000000006</v>
      </c>
    </row>
    <row r="59" spans="1:9" s="6" customFormat="1" ht="39" customHeight="1">
      <c r="A59" s="202" t="s">
        <v>58</v>
      </c>
      <c r="B59" s="202"/>
      <c r="C59" s="147"/>
      <c r="D59" s="140"/>
      <c r="E59" s="148">
        <f>E49+E58</f>
        <v>53.89</v>
      </c>
      <c r="F59" s="148">
        <f>F49+F58</f>
        <v>57.28</v>
      </c>
      <c r="G59" s="148">
        <f>G49+G58</f>
        <v>228.45000000000002</v>
      </c>
      <c r="H59" s="148">
        <f>H49+H58</f>
        <v>1633.2</v>
      </c>
      <c r="I59" s="91">
        <f>(E59+G59)*4+F59*9</f>
        <v>1644.88</v>
      </c>
    </row>
    <row r="60" spans="1:9">
      <c r="A60" s="68"/>
      <c r="B60" s="34"/>
      <c r="C60" s="34"/>
      <c r="D60" s="34"/>
      <c r="E60" s="34"/>
      <c r="F60" s="34"/>
      <c r="G60" s="34"/>
      <c r="H60" s="98"/>
      <c r="I60" s="91">
        <f>(E60+G60)*4+F60*9</f>
        <v>0</v>
      </c>
    </row>
    <row r="61" spans="1:9" s="6" customFormat="1" ht="36" customHeight="1">
      <c r="A61" s="200" t="s">
        <v>14</v>
      </c>
      <c r="B61" s="67" t="s">
        <v>15</v>
      </c>
      <c r="C61" s="200" t="s">
        <v>16</v>
      </c>
      <c r="D61" s="200" t="s">
        <v>17</v>
      </c>
      <c r="E61" s="200" t="s">
        <v>24</v>
      </c>
      <c r="F61" s="200" t="s">
        <v>25</v>
      </c>
      <c r="G61" s="200" t="s">
        <v>18</v>
      </c>
      <c r="H61" s="201" t="s">
        <v>19</v>
      </c>
      <c r="I61" s="91" t="e">
        <f>(E61+G61)*4+F61*9</f>
        <v>#VALUE!</v>
      </c>
    </row>
    <row r="62" spans="1:9" s="6" customFormat="1" ht="36" customHeight="1">
      <c r="A62" s="200"/>
      <c r="B62" s="67" t="s">
        <v>20</v>
      </c>
      <c r="C62" s="200"/>
      <c r="D62" s="200"/>
      <c r="E62" s="200"/>
      <c r="F62" s="200"/>
      <c r="G62" s="200"/>
      <c r="H62" s="201"/>
      <c r="I62" s="91"/>
    </row>
    <row r="63" spans="1:9" s="6" customFormat="1" ht="36" customHeight="1">
      <c r="A63" s="200"/>
      <c r="B63" s="200"/>
      <c r="C63" s="200"/>
      <c r="D63" s="200"/>
      <c r="E63" s="67" t="s">
        <v>21</v>
      </c>
      <c r="F63" s="67" t="s">
        <v>21</v>
      </c>
      <c r="G63" s="67" t="s">
        <v>21</v>
      </c>
      <c r="H63" s="201"/>
      <c r="I63" s="91"/>
    </row>
    <row r="64" spans="1:9" s="6" customFormat="1" ht="21" customHeight="1">
      <c r="A64" s="200"/>
      <c r="B64" s="200"/>
      <c r="C64" s="200"/>
      <c r="D64" s="200"/>
      <c r="E64" s="67" t="s">
        <v>20</v>
      </c>
      <c r="F64" s="67" t="s">
        <v>20</v>
      </c>
      <c r="G64" s="67" t="s">
        <v>20</v>
      </c>
      <c r="H64" s="201"/>
      <c r="I64" s="91" t="e">
        <f>(E64+G64)*4+F64*9</f>
        <v>#VALUE!</v>
      </c>
    </row>
    <row r="65" spans="1:9" s="6" customFormat="1" ht="18" customHeight="1">
      <c r="A65" s="195" t="s">
        <v>3</v>
      </c>
      <c r="B65" s="195"/>
      <c r="C65" s="195"/>
      <c r="D65" s="195"/>
      <c r="E65" s="195"/>
      <c r="F65" s="195"/>
      <c r="G65" s="195"/>
      <c r="H65" s="195"/>
      <c r="I65" s="195"/>
    </row>
    <row r="66" spans="1:9" s="6" customFormat="1" ht="18" customHeight="1">
      <c r="A66" s="205" t="s">
        <v>51</v>
      </c>
      <c r="B66" s="205"/>
      <c r="C66" s="205"/>
      <c r="D66" s="205"/>
      <c r="E66" s="205"/>
      <c r="F66" s="205"/>
      <c r="G66" s="205"/>
      <c r="H66" s="205"/>
      <c r="I66" s="93"/>
    </row>
    <row r="67" spans="1:9" s="6" customFormat="1" ht="33" customHeight="1">
      <c r="A67" s="161" t="s">
        <v>67</v>
      </c>
      <c r="B67" s="162">
        <v>230</v>
      </c>
      <c r="C67" s="162">
        <v>2008</v>
      </c>
      <c r="D67" s="162">
        <v>190</v>
      </c>
      <c r="E67" s="163">
        <v>8.4</v>
      </c>
      <c r="F67" s="163">
        <v>11.8</v>
      </c>
      <c r="G67" s="163">
        <v>34.5</v>
      </c>
      <c r="H67" s="163">
        <v>277.8</v>
      </c>
      <c r="I67" s="164"/>
    </row>
    <row r="68" spans="1:9" s="6" customFormat="1" ht="33" customHeight="1">
      <c r="A68" s="149" t="s">
        <v>85</v>
      </c>
      <c r="B68" s="123" t="s">
        <v>113</v>
      </c>
      <c r="C68" s="165" t="s">
        <v>142</v>
      </c>
      <c r="D68" s="165" t="s">
        <v>164</v>
      </c>
      <c r="E68" s="120">
        <v>2.2000000000000002</v>
      </c>
      <c r="F68" s="120">
        <v>1.2</v>
      </c>
      <c r="G68" s="120">
        <v>16.8</v>
      </c>
      <c r="H68" s="120">
        <v>86.8</v>
      </c>
      <c r="I68" s="164"/>
    </row>
    <row r="69" spans="1:9" s="6" customFormat="1" ht="33" customHeight="1">
      <c r="A69" s="127" t="s">
        <v>52</v>
      </c>
      <c r="B69" s="124">
        <v>200</v>
      </c>
      <c r="C69" s="124">
        <v>2008</v>
      </c>
      <c r="D69" s="124">
        <v>433</v>
      </c>
      <c r="E69" s="125">
        <v>2.9</v>
      </c>
      <c r="F69" s="125">
        <v>2.5</v>
      </c>
      <c r="G69" s="125">
        <v>19.600000000000001</v>
      </c>
      <c r="H69" s="125">
        <v>134</v>
      </c>
      <c r="I69" s="164"/>
    </row>
    <row r="70" spans="1:9" s="6" customFormat="1" ht="33" customHeight="1">
      <c r="A70" s="122" t="s">
        <v>129</v>
      </c>
      <c r="B70" s="124">
        <v>100</v>
      </c>
      <c r="C70" s="166" t="s">
        <v>142</v>
      </c>
      <c r="D70" s="166" t="s">
        <v>165</v>
      </c>
      <c r="E70" s="125">
        <v>4.0999999999999996</v>
      </c>
      <c r="F70" s="125">
        <v>2.5</v>
      </c>
      <c r="G70" s="125">
        <v>4.9000000000000004</v>
      </c>
      <c r="H70" s="125">
        <v>87</v>
      </c>
      <c r="I70" s="164"/>
    </row>
    <row r="71" spans="1:9" s="6" customFormat="1" ht="33" customHeight="1">
      <c r="A71" s="118" t="s">
        <v>33</v>
      </c>
      <c r="B71" s="124">
        <v>130</v>
      </c>
      <c r="C71" s="128">
        <v>2011</v>
      </c>
      <c r="D71" s="128">
        <v>338</v>
      </c>
      <c r="E71" s="125">
        <v>0.52</v>
      </c>
      <c r="F71" s="125">
        <v>0.4</v>
      </c>
      <c r="G71" s="125">
        <v>13.4</v>
      </c>
      <c r="H71" s="120">
        <v>61.1</v>
      </c>
      <c r="I71" s="164"/>
    </row>
    <row r="72" spans="1:9" s="6" customFormat="1" ht="33" customHeight="1">
      <c r="A72" s="133" t="s">
        <v>13</v>
      </c>
      <c r="B72" s="134">
        <v>705</v>
      </c>
      <c r="C72" s="134"/>
      <c r="D72" s="134"/>
      <c r="E72" s="135">
        <f>SUM(E67:E71)</f>
        <v>18.12</v>
      </c>
      <c r="F72" s="135">
        <f>SUM(F67:F71)</f>
        <v>18.399999999999999</v>
      </c>
      <c r="G72" s="135">
        <f>SUM(G67:G71)</f>
        <v>89.200000000000017</v>
      </c>
      <c r="H72" s="135">
        <f>SUM(H67:H71)</f>
        <v>646.70000000000005</v>
      </c>
      <c r="I72" s="164"/>
    </row>
    <row r="73" spans="1:9" s="6" customFormat="1" ht="15">
      <c r="A73" s="203" t="s">
        <v>22</v>
      </c>
      <c r="B73" s="203"/>
      <c r="C73" s="203"/>
      <c r="D73" s="203"/>
      <c r="E73" s="203"/>
      <c r="F73" s="203"/>
      <c r="G73" s="203"/>
      <c r="H73" s="203"/>
      <c r="I73" s="203"/>
    </row>
    <row r="74" spans="1:9" s="6" customFormat="1" ht="39" customHeight="1">
      <c r="A74" s="167" t="s">
        <v>91</v>
      </c>
      <c r="B74" s="152" t="s">
        <v>90</v>
      </c>
      <c r="C74" s="152">
        <v>2011</v>
      </c>
      <c r="D74" s="152" t="s">
        <v>92</v>
      </c>
      <c r="E74" s="153">
        <v>4.51</v>
      </c>
      <c r="F74" s="153">
        <v>8.75</v>
      </c>
      <c r="G74" s="153">
        <v>4.5</v>
      </c>
      <c r="H74" s="153">
        <v>125</v>
      </c>
      <c r="I74" s="139">
        <f>(E74+G74)*4+F74*9</f>
        <v>114.78999999999999</v>
      </c>
    </row>
    <row r="75" spans="1:9" s="6" customFormat="1" ht="39" customHeight="1">
      <c r="A75" s="168" t="s">
        <v>68</v>
      </c>
      <c r="B75" s="169" t="s">
        <v>27</v>
      </c>
      <c r="C75" s="169">
        <v>2012</v>
      </c>
      <c r="D75" s="169">
        <v>82</v>
      </c>
      <c r="E75" s="170">
        <v>3.8</v>
      </c>
      <c r="F75" s="170">
        <v>2.8</v>
      </c>
      <c r="G75" s="170">
        <v>16.100000000000001</v>
      </c>
      <c r="H75" s="170">
        <v>117</v>
      </c>
      <c r="I75" s="139">
        <f>(E75+G75)*4+F75*9</f>
        <v>104.80000000000001</v>
      </c>
    </row>
    <row r="76" spans="1:9" s="6" customFormat="1" ht="39" customHeight="1">
      <c r="A76" s="59" t="s">
        <v>147</v>
      </c>
      <c r="B76" s="151">
        <v>100</v>
      </c>
      <c r="C76" s="151" t="s">
        <v>142</v>
      </c>
      <c r="D76" s="151" t="s">
        <v>181</v>
      </c>
      <c r="E76" s="160">
        <v>10.88</v>
      </c>
      <c r="F76" s="160">
        <v>9.6</v>
      </c>
      <c r="G76" s="160">
        <v>10.5</v>
      </c>
      <c r="H76" s="66">
        <v>168.62</v>
      </c>
      <c r="I76" s="139"/>
    </row>
    <row r="77" spans="1:9" s="6" customFormat="1" ht="39" customHeight="1">
      <c r="A77" s="171" t="s">
        <v>84</v>
      </c>
      <c r="B77" s="150">
        <v>180</v>
      </c>
      <c r="C77" s="150">
        <v>2008</v>
      </c>
      <c r="D77" s="150">
        <v>333</v>
      </c>
      <c r="E77" s="154">
        <v>3.45</v>
      </c>
      <c r="F77" s="154">
        <v>6.36</v>
      </c>
      <c r="G77" s="154">
        <v>24.36</v>
      </c>
      <c r="H77" s="172">
        <v>168.4</v>
      </c>
      <c r="I77" s="139">
        <f t="shared" ref="I77:I84" si="1">(E77+G77)*4+F77*9</f>
        <v>168.48</v>
      </c>
    </row>
    <row r="78" spans="1:9" s="6" customFormat="1" ht="39" customHeight="1">
      <c r="A78" s="56" t="s">
        <v>64</v>
      </c>
      <c r="B78" s="57">
        <v>60</v>
      </c>
      <c r="C78" s="117" t="s">
        <v>142</v>
      </c>
      <c r="D78" s="117" t="s">
        <v>161</v>
      </c>
      <c r="E78" s="77">
        <v>4.8</v>
      </c>
      <c r="F78" s="77">
        <v>2.5499999999999998</v>
      </c>
      <c r="G78" s="77">
        <v>30.6</v>
      </c>
      <c r="H78" s="77">
        <v>138</v>
      </c>
      <c r="I78" s="91">
        <f t="shared" si="1"/>
        <v>164.54999999999998</v>
      </c>
    </row>
    <row r="79" spans="1:9" s="6" customFormat="1" ht="39" customHeight="1">
      <c r="A79" s="58" t="s">
        <v>63</v>
      </c>
      <c r="B79" s="57">
        <v>50</v>
      </c>
      <c r="C79" s="117" t="s">
        <v>142</v>
      </c>
      <c r="D79" s="117" t="s">
        <v>160</v>
      </c>
      <c r="E79" s="77">
        <v>4</v>
      </c>
      <c r="F79" s="77">
        <v>2.3199999999999998</v>
      </c>
      <c r="G79" s="77">
        <v>25.98</v>
      </c>
      <c r="H79" s="77">
        <v>136</v>
      </c>
      <c r="I79" s="91">
        <f t="shared" si="1"/>
        <v>140.80000000000001</v>
      </c>
    </row>
    <row r="80" spans="1:9" s="6" customFormat="1" ht="39" customHeight="1">
      <c r="A80" s="59" t="s">
        <v>48</v>
      </c>
      <c r="B80" s="52" t="s">
        <v>78</v>
      </c>
      <c r="C80" s="70" t="s">
        <v>142</v>
      </c>
      <c r="D80" s="52" t="s">
        <v>148</v>
      </c>
      <c r="E80" s="60">
        <v>0.5</v>
      </c>
      <c r="F80" s="60">
        <v>0.1</v>
      </c>
      <c r="G80" s="60">
        <v>24.1</v>
      </c>
      <c r="H80" s="61">
        <v>95.2</v>
      </c>
      <c r="I80" s="91">
        <f t="shared" si="1"/>
        <v>99.300000000000011</v>
      </c>
    </row>
    <row r="81" spans="1:9" s="6" customFormat="1" ht="36" customHeight="1">
      <c r="A81" s="29" t="s">
        <v>13</v>
      </c>
      <c r="B81" s="34">
        <v>945</v>
      </c>
      <c r="C81" s="92"/>
      <c r="D81" s="92"/>
      <c r="E81" s="75">
        <f>SUM(E74:E80)</f>
        <v>31.939999999999998</v>
      </c>
      <c r="F81" s="75">
        <f>SUM(F74:F80)</f>
        <v>32.479999999999997</v>
      </c>
      <c r="G81" s="75">
        <f>SUM(G74:G80)</f>
        <v>136.14000000000001</v>
      </c>
      <c r="H81" s="75">
        <f>SUM(H74:H80)</f>
        <v>948.22</v>
      </c>
      <c r="I81" s="91">
        <f t="shared" si="1"/>
        <v>964.6400000000001</v>
      </c>
    </row>
    <row r="82" spans="1:9" s="6" customFormat="1" ht="39" customHeight="1">
      <c r="A82" s="199" t="s">
        <v>58</v>
      </c>
      <c r="B82" s="199"/>
      <c r="C82" s="92"/>
      <c r="D82" s="32"/>
      <c r="E82" s="75">
        <f>E72+E81</f>
        <v>50.06</v>
      </c>
      <c r="F82" s="75">
        <f>F72+F81</f>
        <v>50.879999999999995</v>
      </c>
      <c r="G82" s="75">
        <f>G72+G81</f>
        <v>225.34000000000003</v>
      </c>
      <c r="H82" s="75">
        <f>H72+H81</f>
        <v>1594.92</v>
      </c>
      <c r="I82" s="91">
        <f t="shared" si="1"/>
        <v>1559.52</v>
      </c>
    </row>
    <row r="83" spans="1:9" ht="27" customHeight="1">
      <c r="A83" s="68"/>
      <c r="B83" s="34"/>
      <c r="C83" s="34"/>
      <c r="D83" s="34"/>
      <c r="E83" s="103"/>
      <c r="F83" s="103"/>
      <c r="G83" s="103"/>
      <c r="H83" s="98"/>
      <c r="I83" s="91">
        <f t="shared" si="1"/>
        <v>0</v>
      </c>
    </row>
    <row r="84" spans="1:9" s="6" customFormat="1" ht="36" customHeight="1">
      <c r="A84" s="200" t="s">
        <v>14</v>
      </c>
      <c r="B84" s="67" t="s">
        <v>15</v>
      </c>
      <c r="C84" s="200" t="s">
        <v>16</v>
      </c>
      <c r="D84" s="200" t="s">
        <v>17</v>
      </c>
      <c r="E84" s="200" t="s">
        <v>24</v>
      </c>
      <c r="F84" s="200" t="s">
        <v>25</v>
      </c>
      <c r="G84" s="200" t="s">
        <v>18</v>
      </c>
      <c r="H84" s="201" t="s">
        <v>19</v>
      </c>
      <c r="I84" s="91" t="e">
        <f t="shared" si="1"/>
        <v>#VALUE!</v>
      </c>
    </row>
    <row r="85" spans="1:9" s="6" customFormat="1" ht="36" customHeight="1">
      <c r="A85" s="200"/>
      <c r="B85" s="67" t="s">
        <v>20</v>
      </c>
      <c r="C85" s="200"/>
      <c r="D85" s="200"/>
      <c r="E85" s="200"/>
      <c r="F85" s="200"/>
      <c r="G85" s="200"/>
      <c r="H85" s="201"/>
      <c r="I85" s="91"/>
    </row>
    <row r="86" spans="1:9" s="6" customFormat="1" ht="36" customHeight="1">
      <c r="A86" s="200"/>
      <c r="B86" s="200"/>
      <c r="C86" s="200"/>
      <c r="D86" s="200"/>
      <c r="E86" s="67" t="s">
        <v>21</v>
      </c>
      <c r="F86" s="67" t="s">
        <v>21</v>
      </c>
      <c r="G86" s="67" t="s">
        <v>21</v>
      </c>
      <c r="H86" s="201"/>
      <c r="I86" s="91"/>
    </row>
    <row r="87" spans="1:9" s="6" customFormat="1" ht="21" customHeight="1">
      <c r="A87" s="200"/>
      <c r="B87" s="200"/>
      <c r="C87" s="200"/>
      <c r="D87" s="200"/>
      <c r="E87" s="67" t="s">
        <v>20</v>
      </c>
      <c r="F87" s="67" t="s">
        <v>20</v>
      </c>
      <c r="G87" s="67" t="s">
        <v>20</v>
      </c>
      <c r="H87" s="201"/>
      <c r="I87" s="91" t="e">
        <f>(E87+G87)*4+F87*9</f>
        <v>#VALUE!</v>
      </c>
    </row>
    <row r="88" spans="1:9" s="6" customFormat="1" ht="18" customHeight="1">
      <c r="A88" s="195" t="s">
        <v>4</v>
      </c>
      <c r="B88" s="195"/>
      <c r="C88" s="195"/>
      <c r="D88" s="195"/>
      <c r="E88" s="195"/>
      <c r="F88" s="195"/>
      <c r="G88" s="195"/>
      <c r="H88" s="195"/>
      <c r="I88" s="195"/>
    </row>
    <row r="89" spans="1:9" s="6" customFormat="1" ht="18" customHeight="1">
      <c r="A89" s="195" t="s">
        <v>51</v>
      </c>
      <c r="B89" s="195"/>
      <c r="C89" s="195"/>
      <c r="D89" s="195"/>
      <c r="E89" s="195"/>
      <c r="F89" s="195"/>
      <c r="G89" s="195"/>
      <c r="H89" s="195"/>
      <c r="I89" s="93"/>
    </row>
    <row r="90" spans="1:9" s="6" customFormat="1" ht="39" customHeight="1">
      <c r="A90" s="42" t="s">
        <v>166</v>
      </c>
      <c r="B90" s="28" t="s">
        <v>106</v>
      </c>
      <c r="C90" s="28">
        <v>2008</v>
      </c>
      <c r="D90" s="28">
        <v>189</v>
      </c>
      <c r="E90" s="73">
        <v>12.7</v>
      </c>
      <c r="F90" s="73">
        <v>10.6</v>
      </c>
      <c r="G90" s="73">
        <v>40.299999999999997</v>
      </c>
      <c r="H90" s="104">
        <v>307.39999999999998</v>
      </c>
      <c r="I90" s="93"/>
    </row>
    <row r="91" spans="1:9" s="6" customFormat="1" ht="39" customHeight="1">
      <c r="A91" s="27" t="s">
        <v>59</v>
      </c>
      <c r="B91" s="28">
        <v>200</v>
      </c>
      <c r="C91" s="28">
        <v>2008</v>
      </c>
      <c r="D91" s="28">
        <v>430</v>
      </c>
      <c r="E91" s="73">
        <v>0.2</v>
      </c>
      <c r="F91" s="73">
        <v>0.1</v>
      </c>
      <c r="G91" s="73">
        <v>15</v>
      </c>
      <c r="H91" s="73">
        <v>60</v>
      </c>
      <c r="I91" s="93"/>
    </row>
    <row r="92" spans="1:9" s="6" customFormat="1" ht="39" customHeight="1">
      <c r="A92" s="27" t="s">
        <v>99</v>
      </c>
      <c r="B92" s="105" t="s">
        <v>100</v>
      </c>
      <c r="C92" s="28">
        <v>2008</v>
      </c>
      <c r="D92" s="28">
        <v>3</v>
      </c>
      <c r="E92" s="73">
        <v>4.4000000000000004</v>
      </c>
      <c r="F92" s="73">
        <v>12.42</v>
      </c>
      <c r="G92" s="73">
        <v>13</v>
      </c>
      <c r="H92" s="73">
        <v>179.33</v>
      </c>
      <c r="I92" s="93"/>
    </row>
    <row r="93" spans="1:9" s="6" customFormat="1" ht="39" customHeight="1">
      <c r="A93" s="33" t="s">
        <v>103</v>
      </c>
      <c r="B93" s="106">
        <v>100</v>
      </c>
      <c r="C93" s="71">
        <v>2011</v>
      </c>
      <c r="D93" s="71">
        <v>338</v>
      </c>
      <c r="E93" s="74">
        <v>0.8</v>
      </c>
      <c r="F93" s="74">
        <v>0.1</v>
      </c>
      <c r="G93" s="74">
        <v>7.5</v>
      </c>
      <c r="H93" s="38">
        <v>38</v>
      </c>
      <c r="I93" s="93"/>
    </row>
    <row r="94" spans="1:9" s="6" customFormat="1" ht="39" customHeight="1">
      <c r="A94" s="29" t="s">
        <v>13</v>
      </c>
      <c r="B94" s="35">
        <v>550</v>
      </c>
      <c r="C94" s="35"/>
      <c r="D94" s="35"/>
      <c r="E94" s="76">
        <f>SUM(E90:E93)</f>
        <v>18.099999999999998</v>
      </c>
      <c r="F94" s="76">
        <f>SUM(F90:F93)</f>
        <v>23.22</v>
      </c>
      <c r="G94" s="76">
        <f>SUM(G90:G93)</f>
        <v>75.8</v>
      </c>
      <c r="H94" s="76">
        <f>SUM(H90:H93)</f>
        <v>584.73</v>
      </c>
      <c r="I94" s="93"/>
    </row>
    <row r="95" spans="1:9" s="6" customFormat="1" ht="18" customHeight="1">
      <c r="A95" s="195" t="s">
        <v>22</v>
      </c>
      <c r="B95" s="195"/>
      <c r="C95" s="195"/>
      <c r="D95" s="195"/>
      <c r="E95" s="195"/>
      <c r="F95" s="195"/>
      <c r="G95" s="195"/>
      <c r="H95" s="195"/>
      <c r="I95" s="195"/>
    </row>
    <row r="96" spans="1:9" s="6" customFormat="1" ht="39" customHeight="1">
      <c r="A96" s="97" t="s">
        <v>79</v>
      </c>
      <c r="B96" s="89">
        <v>100</v>
      </c>
      <c r="C96" s="89">
        <v>2008</v>
      </c>
      <c r="D96" s="89">
        <v>40</v>
      </c>
      <c r="E96" s="90">
        <v>1.6</v>
      </c>
      <c r="F96" s="90">
        <v>5.0999999999999996</v>
      </c>
      <c r="G96" s="90">
        <v>7.7</v>
      </c>
      <c r="H96" s="107">
        <v>83</v>
      </c>
      <c r="I96" s="91">
        <f t="shared" ref="I96:I106" si="2">(E96+G96)*4+F96*9</f>
        <v>83.1</v>
      </c>
    </row>
    <row r="97" spans="1:9" s="6" customFormat="1" ht="39" customHeight="1">
      <c r="A97" s="127" t="s">
        <v>80</v>
      </c>
      <c r="B97" s="140" t="s">
        <v>27</v>
      </c>
      <c r="C97" s="140">
        <v>2012</v>
      </c>
      <c r="D97" s="140" t="s">
        <v>49</v>
      </c>
      <c r="E97" s="141">
        <v>5.2</v>
      </c>
      <c r="F97" s="141">
        <v>3.3</v>
      </c>
      <c r="G97" s="66">
        <v>18.75</v>
      </c>
      <c r="H97" s="66">
        <v>137.19999999999999</v>
      </c>
      <c r="I97" s="91">
        <f t="shared" si="2"/>
        <v>125.5</v>
      </c>
    </row>
    <row r="98" spans="1:9" s="6" customFormat="1" ht="39" customHeight="1">
      <c r="A98" s="144" t="s">
        <v>70</v>
      </c>
      <c r="B98" s="140">
        <v>100</v>
      </c>
      <c r="C98" s="140">
        <v>2016</v>
      </c>
      <c r="D98" s="140">
        <v>275</v>
      </c>
      <c r="E98" s="132">
        <v>10.5</v>
      </c>
      <c r="F98" s="132">
        <v>11.11</v>
      </c>
      <c r="G98" s="132">
        <v>4.2</v>
      </c>
      <c r="H98" s="132">
        <v>189</v>
      </c>
      <c r="I98" s="91">
        <f t="shared" si="2"/>
        <v>158.79</v>
      </c>
    </row>
    <row r="99" spans="1:9" s="6" customFormat="1" ht="39" customHeight="1">
      <c r="A99" s="129" t="s">
        <v>81</v>
      </c>
      <c r="B99" s="130">
        <v>180</v>
      </c>
      <c r="C99" s="130">
        <v>2008</v>
      </c>
      <c r="D99" s="130">
        <v>323</v>
      </c>
      <c r="E99" s="132">
        <v>4.3</v>
      </c>
      <c r="F99" s="132">
        <v>6.72</v>
      </c>
      <c r="G99" s="132">
        <v>38.5</v>
      </c>
      <c r="H99" s="173">
        <v>234.4</v>
      </c>
      <c r="I99" s="91">
        <f t="shared" si="2"/>
        <v>231.67999999999998</v>
      </c>
    </row>
    <row r="100" spans="1:9" s="6" customFormat="1" ht="39" customHeight="1">
      <c r="A100" s="127" t="s">
        <v>64</v>
      </c>
      <c r="B100" s="140">
        <v>60</v>
      </c>
      <c r="C100" s="145" t="s">
        <v>142</v>
      </c>
      <c r="D100" s="145" t="s">
        <v>161</v>
      </c>
      <c r="E100" s="141">
        <v>4.8</v>
      </c>
      <c r="F100" s="141">
        <v>2.5499999999999998</v>
      </c>
      <c r="G100" s="141">
        <v>30.6</v>
      </c>
      <c r="H100" s="132">
        <v>138</v>
      </c>
      <c r="I100" s="91">
        <f t="shared" si="2"/>
        <v>164.54999999999998</v>
      </c>
    </row>
    <row r="101" spans="1:9" s="6" customFormat="1" ht="39" customHeight="1">
      <c r="A101" s="144" t="s">
        <v>63</v>
      </c>
      <c r="B101" s="140">
        <v>50</v>
      </c>
      <c r="C101" s="145" t="s">
        <v>142</v>
      </c>
      <c r="D101" s="145" t="s">
        <v>160</v>
      </c>
      <c r="E101" s="141">
        <v>4</v>
      </c>
      <c r="F101" s="141">
        <v>2.3199999999999998</v>
      </c>
      <c r="G101" s="141">
        <v>25.98</v>
      </c>
      <c r="H101" s="132">
        <v>136</v>
      </c>
      <c r="I101" s="91">
        <f t="shared" si="2"/>
        <v>140.80000000000001</v>
      </c>
    </row>
    <row r="102" spans="1:9" s="6" customFormat="1" ht="39" customHeight="1">
      <c r="A102" s="33" t="s">
        <v>71</v>
      </c>
      <c r="B102" s="32">
        <v>200</v>
      </c>
      <c r="C102" s="32">
        <v>2008</v>
      </c>
      <c r="D102" s="32">
        <v>442</v>
      </c>
      <c r="E102" s="74">
        <v>1</v>
      </c>
      <c r="F102" s="74">
        <v>0.2</v>
      </c>
      <c r="G102" s="74">
        <v>15</v>
      </c>
      <c r="H102" s="38">
        <v>76</v>
      </c>
      <c r="I102" s="91">
        <f t="shared" si="2"/>
        <v>65.8</v>
      </c>
    </row>
    <row r="103" spans="1:9" s="6" customFormat="1" ht="30" customHeight="1">
      <c r="A103" s="29" t="s">
        <v>13</v>
      </c>
      <c r="B103" s="34">
        <v>945</v>
      </c>
      <c r="C103" s="92"/>
      <c r="D103" s="92"/>
      <c r="E103" s="75">
        <f>SUM(E96:E102)</f>
        <v>31.400000000000002</v>
      </c>
      <c r="F103" s="75">
        <f>SUM(F96:F102)</f>
        <v>31.299999999999997</v>
      </c>
      <c r="G103" s="75">
        <f>SUM(G96:G102)</f>
        <v>140.73000000000002</v>
      </c>
      <c r="H103" s="75">
        <f>SUM(H96:H102)</f>
        <v>993.6</v>
      </c>
      <c r="I103" s="91">
        <f t="shared" si="2"/>
        <v>970.22</v>
      </c>
    </row>
    <row r="104" spans="1:9" ht="30" customHeight="1">
      <c r="A104" s="199" t="s">
        <v>58</v>
      </c>
      <c r="B104" s="199"/>
      <c r="C104" s="34"/>
      <c r="D104" s="34"/>
      <c r="E104" s="75">
        <f>E94+E103</f>
        <v>49.5</v>
      </c>
      <c r="F104" s="75">
        <f>F94+F103</f>
        <v>54.519999999999996</v>
      </c>
      <c r="G104" s="75">
        <f>G94+G103</f>
        <v>216.53000000000003</v>
      </c>
      <c r="H104" s="75">
        <f>H94+H103</f>
        <v>1578.33</v>
      </c>
      <c r="I104" s="91">
        <f t="shared" si="2"/>
        <v>1554.8000000000002</v>
      </c>
    </row>
    <row r="105" spans="1:9">
      <c r="A105" s="68"/>
      <c r="B105" s="34"/>
      <c r="C105" s="34"/>
      <c r="D105" s="34"/>
      <c r="E105" s="34"/>
      <c r="F105" s="34"/>
      <c r="G105" s="34"/>
      <c r="H105" s="98"/>
      <c r="I105" s="91">
        <f t="shared" si="2"/>
        <v>0</v>
      </c>
    </row>
    <row r="106" spans="1:9" s="6" customFormat="1" ht="36" customHeight="1">
      <c r="A106" s="200" t="s">
        <v>14</v>
      </c>
      <c r="B106" s="67" t="s">
        <v>15</v>
      </c>
      <c r="C106" s="200" t="s">
        <v>16</v>
      </c>
      <c r="D106" s="200" t="s">
        <v>17</v>
      </c>
      <c r="E106" s="200" t="s">
        <v>24</v>
      </c>
      <c r="F106" s="200" t="s">
        <v>25</v>
      </c>
      <c r="G106" s="200" t="s">
        <v>18</v>
      </c>
      <c r="H106" s="201" t="s">
        <v>19</v>
      </c>
      <c r="I106" s="91" t="e">
        <f t="shared" si="2"/>
        <v>#VALUE!</v>
      </c>
    </row>
    <row r="107" spans="1:9" s="6" customFormat="1" ht="36" customHeight="1">
      <c r="A107" s="200"/>
      <c r="B107" s="67" t="s">
        <v>20</v>
      </c>
      <c r="C107" s="200"/>
      <c r="D107" s="200"/>
      <c r="E107" s="200"/>
      <c r="F107" s="200"/>
      <c r="G107" s="200"/>
      <c r="H107" s="201"/>
      <c r="I107" s="91"/>
    </row>
    <row r="108" spans="1:9" s="6" customFormat="1" ht="36" customHeight="1">
      <c r="A108" s="200"/>
      <c r="B108" s="200"/>
      <c r="C108" s="200"/>
      <c r="D108" s="200"/>
      <c r="E108" s="67" t="s">
        <v>21</v>
      </c>
      <c r="F108" s="67" t="s">
        <v>21</v>
      </c>
      <c r="G108" s="67" t="s">
        <v>21</v>
      </c>
      <c r="H108" s="201"/>
      <c r="I108" s="91"/>
    </row>
    <row r="109" spans="1:9" s="6" customFormat="1" ht="21" customHeight="1">
      <c r="A109" s="200"/>
      <c r="B109" s="200"/>
      <c r="C109" s="200"/>
      <c r="D109" s="200"/>
      <c r="E109" s="67" t="s">
        <v>20</v>
      </c>
      <c r="F109" s="67" t="s">
        <v>20</v>
      </c>
      <c r="G109" s="67" t="s">
        <v>20</v>
      </c>
      <c r="H109" s="201"/>
      <c r="I109" s="91" t="e">
        <f>(E109+G109)*4+F109*9</f>
        <v>#VALUE!</v>
      </c>
    </row>
    <row r="110" spans="1:9" s="6" customFormat="1" ht="24" customHeight="1">
      <c r="A110" s="195" t="s">
        <v>5</v>
      </c>
      <c r="B110" s="195"/>
      <c r="C110" s="195"/>
      <c r="D110" s="195"/>
      <c r="E110" s="195"/>
      <c r="F110" s="195"/>
      <c r="G110" s="195"/>
      <c r="H110" s="195"/>
      <c r="I110" s="195"/>
    </row>
    <row r="111" spans="1:9" s="6" customFormat="1" ht="24" customHeight="1">
      <c r="A111" s="204" t="s">
        <v>51</v>
      </c>
      <c r="B111" s="204"/>
      <c r="C111" s="204"/>
      <c r="D111" s="204"/>
      <c r="E111" s="204"/>
      <c r="F111" s="204"/>
      <c r="G111" s="204"/>
      <c r="H111" s="204"/>
      <c r="I111" s="93"/>
    </row>
    <row r="112" spans="1:9" s="6" customFormat="1" ht="42" customHeight="1">
      <c r="A112" s="97" t="s">
        <v>82</v>
      </c>
      <c r="B112" s="86" t="s">
        <v>109</v>
      </c>
      <c r="C112" s="99" t="s">
        <v>142</v>
      </c>
      <c r="D112" s="99" t="s">
        <v>167</v>
      </c>
      <c r="E112" s="81">
        <v>15.8</v>
      </c>
      <c r="F112" s="81">
        <v>16.100000000000001</v>
      </c>
      <c r="G112" s="81">
        <v>37.5</v>
      </c>
      <c r="H112" s="81">
        <v>358</v>
      </c>
      <c r="I112" s="93"/>
    </row>
    <row r="113" spans="1:9" s="6" customFormat="1" ht="42" customHeight="1">
      <c r="A113" s="97" t="s">
        <v>85</v>
      </c>
      <c r="B113" s="87" t="s">
        <v>113</v>
      </c>
      <c r="C113" s="99" t="s">
        <v>142</v>
      </c>
      <c r="D113" s="99" t="s">
        <v>164</v>
      </c>
      <c r="E113" s="81">
        <v>2.2000000000000002</v>
      </c>
      <c r="F113" s="81">
        <v>1.2</v>
      </c>
      <c r="G113" s="81">
        <v>16.8</v>
      </c>
      <c r="H113" s="81">
        <v>86.8</v>
      </c>
      <c r="I113" s="93"/>
    </row>
    <row r="114" spans="1:9" s="6" customFormat="1" ht="42" customHeight="1">
      <c r="A114" s="27" t="s">
        <v>66</v>
      </c>
      <c r="B114" s="28" t="s">
        <v>62</v>
      </c>
      <c r="C114" s="28">
        <v>2008</v>
      </c>
      <c r="D114" s="28">
        <v>431</v>
      </c>
      <c r="E114" s="73">
        <v>0.2</v>
      </c>
      <c r="F114" s="73">
        <v>0.1</v>
      </c>
      <c r="G114" s="73">
        <v>15</v>
      </c>
      <c r="H114" s="73">
        <v>60</v>
      </c>
      <c r="I114" s="93"/>
    </row>
    <row r="115" spans="1:9" s="6" customFormat="1" ht="42" customHeight="1">
      <c r="A115" s="85" t="s">
        <v>30</v>
      </c>
      <c r="B115" s="86">
        <v>100</v>
      </c>
      <c r="C115" s="71">
        <v>2011</v>
      </c>
      <c r="D115" s="71">
        <v>338</v>
      </c>
      <c r="E115" s="81">
        <v>0.4</v>
      </c>
      <c r="F115" s="81">
        <v>0.4</v>
      </c>
      <c r="G115" s="81">
        <v>9.8000000000000007</v>
      </c>
      <c r="H115" s="81">
        <v>44.4</v>
      </c>
      <c r="I115" s="93"/>
    </row>
    <row r="116" spans="1:9" s="6" customFormat="1" ht="42" customHeight="1">
      <c r="A116" s="29" t="s">
        <v>13</v>
      </c>
      <c r="B116" s="35">
        <v>565</v>
      </c>
      <c r="C116" s="35"/>
      <c r="D116" s="35"/>
      <c r="E116" s="76">
        <f>SUM(E112:E115)</f>
        <v>18.599999999999998</v>
      </c>
      <c r="F116" s="76">
        <f>SUM(F112:F115)</f>
        <v>17.8</v>
      </c>
      <c r="G116" s="76">
        <f>SUM(G112:G115)</f>
        <v>79.099999999999994</v>
      </c>
      <c r="H116" s="76">
        <f>SUM(H112:H115)</f>
        <v>549.20000000000005</v>
      </c>
      <c r="I116" s="93"/>
    </row>
    <row r="117" spans="1:9" s="6" customFormat="1" ht="24" customHeight="1">
      <c r="A117" s="195" t="s">
        <v>22</v>
      </c>
      <c r="B117" s="195"/>
      <c r="C117" s="195"/>
      <c r="D117" s="195"/>
      <c r="E117" s="195"/>
      <c r="F117" s="195"/>
      <c r="G117" s="195"/>
      <c r="H117" s="195"/>
      <c r="I117" s="195"/>
    </row>
    <row r="118" spans="1:9" s="6" customFormat="1" ht="36" customHeight="1">
      <c r="A118" s="149" t="s">
        <v>50</v>
      </c>
      <c r="B118" s="130">
        <v>100</v>
      </c>
      <c r="C118" s="130">
        <v>2008</v>
      </c>
      <c r="D118" s="130">
        <v>51</v>
      </c>
      <c r="E118" s="131">
        <v>1.33</v>
      </c>
      <c r="F118" s="131">
        <v>8.1999999999999993</v>
      </c>
      <c r="G118" s="131">
        <v>6.66</v>
      </c>
      <c r="H118" s="132">
        <v>123.3</v>
      </c>
      <c r="I118" s="91">
        <f t="shared" ref="I118:I127" si="3">(E118+G118)*4+F118*9</f>
        <v>105.75999999999999</v>
      </c>
    </row>
    <row r="119" spans="1:9" s="6" customFormat="1" ht="36" customHeight="1">
      <c r="A119" s="149" t="s">
        <v>107</v>
      </c>
      <c r="B119" s="130" t="s">
        <v>121</v>
      </c>
      <c r="C119" s="130">
        <v>2008</v>
      </c>
      <c r="D119" s="130">
        <v>91</v>
      </c>
      <c r="E119" s="131">
        <v>4.2</v>
      </c>
      <c r="F119" s="131">
        <v>6.5</v>
      </c>
      <c r="G119" s="131">
        <v>22.2</v>
      </c>
      <c r="H119" s="174">
        <v>162.69999999999999</v>
      </c>
      <c r="I119" s="91">
        <f t="shared" si="3"/>
        <v>164.1</v>
      </c>
    </row>
    <row r="120" spans="1:9" s="6" customFormat="1" ht="36" customHeight="1">
      <c r="A120" s="129" t="s">
        <v>83</v>
      </c>
      <c r="B120" s="130">
        <v>280</v>
      </c>
      <c r="C120" s="130" t="s">
        <v>142</v>
      </c>
      <c r="D120" s="130" t="s">
        <v>168</v>
      </c>
      <c r="E120" s="131">
        <v>18.3</v>
      </c>
      <c r="F120" s="131">
        <v>14.17</v>
      </c>
      <c r="G120" s="131">
        <v>25.13</v>
      </c>
      <c r="H120" s="174">
        <v>301.22000000000003</v>
      </c>
      <c r="I120" s="91">
        <f t="shared" si="3"/>
        <v>301.25</v>
      </c>
    </row>
    <row r="121" spans="1:9" s="6" customFormat="1" ht="36" customHeight="1">
      <c r="A121" s="127" t="s">
        <v>64</v>
      </c>
      <c r="B121" s="140">
        <v>60</v>
      </c>
      <c r="C121" s="145" t="s">
        <v>142</v>
      </c>
      <c r="D121" s="145" t="s">
        <v>161</v>
      </c>
      <c r="E121" s="141">
        <v>4.8</v>
      </c>
      <c r="F121" s="141">
        <v>2.5499999999999998</v>
      </c>
      <c r="G121" s="141">
        <v>30.6</v>
      </c>
      <c r="H121" s="132">
        <v>138</v>
      </c>
      <c r="I121" s="91">
        <f t="shared" si="3"/>
        <v>164.54999999999998</v>
      </c>
    </row>
    <row r="122" spans="1:9" s="6" customFormat="1" ht="36" customHeight="1">
      <c r="A122" s="33" t="s">
        <v>63</v>
      </c>
      <c r="B122" s="32">
        <v>50</v>
      </c>
      <c r="C122" s="117" t="s">
        <v>142</v>
      </c>
      <c r="D122" s="117" t="s">
        <v>160</v>
      </c>
      <c r="E122" s="74">
        <v>4</v>
      </c>
      <c r="F122" s="74">
        <v>2.3199999999999998</v>
      </c>
      <c r="G122" s="74">
        <v>25.98</v>
      </c>
      <c r="H122" s="38">
        <v>136</v>
      </c>
      <c r="I122" s="91">
        <f t="shared" si="3"/>
        <v>140.80000000000001</v>
      </c>
    </row>
    <row r="123" spans="1:9" s="6" customFormat="1" ht="36" customHeight="1">
      <c r="A123" s="33" t="s">
        <v>114</v>
      </c>
      <c r="B123" s="32">
        <v>200</v>
      </c>
      <c r="C123" s="70" t="s">
        <v>142</v>
      </c>
      <c r="D123" s="65" t="s">
        <v>149</v>
      </c>
      <c r="E123" s="38">
        <v>0.2</v>
      </c>
      <c r="F123" s="38">
        <v>0.1</v>
      </c>
      <c r="G123" s="38">
        <v>26.2</v>
      </c>
      <c r="H123" s="74">
        <v>108.4</v>
      </c>
      <c r="I123" s="91">
        <f t="shared" si="3"/>
        <v>106.5</v>
      </c>
    </row>
    <row r="124" spans="1:9" s="6" customFormat="1" ht="36" customHeight="1">
      <c r="A124" s="36" t="s">
        <v>32</v>
      </c>
      <c r="B124" s="34">
        <v>950</v>
      </c>
      <c r="C124" s="92"/>
      <c r="D124" s="92"/>
      <c r="E124" s="75">
        <f>SUM(E118:E123)</f>
        <v>32.830000000000005</v>
      </c>
      <c r="F124" s="75">
        <f>SUM(F118:F123)</f>
        <v>33.839999999999996</v>
      </c>
      <c r="G124" s="75">
        <f>SUM(G118:G123)</f>
        <v>136.77000000000001</v>
      </c>
      <c r="H124" s="75">
        <f>SUM(H118:H123)</f>
        <v>969.62</v>
      </c>
      <c r="I124" s="91">
        <f t="shared" si="3"/>
        <v>982.96</v>
      </c>
    </row>
    <row r="125" spans="1:9" ht="36" customHeight="1">
      <c r="A125" s="199" t="s">
        <v>58</v>
      </c>
      <c r="B125" s="199"/>
      <c r="C125" s="34"/>
      <c r="D125" s="34"/>
      <c r="E125" s="75">
        <f>E116+E124</f>
        <v>51.430000000000007</v>
      </c>
      <c r="F125" s="75">
        <f>F116+F124</f>
        <v>51.64</v>
      </c>
      <c r="G125" s="75">
        <f>G116+G124</f>
        <v>215.87</v>
      </c>
      <c r="H125" s="75">
        <f>H116+H124</f>
        <v>1518.8200000000002</v>
      </c>
      <c r="I125" s="91">
        <f t="shared" si="3"/>
        <v>1533.96</v>
      </c>
    </row>
    <row r="126" spans="1:9">
      <c r="A126" s="68"/>
      <c r="B126" s="34"/>
      <c r="C126" s="34"/>
      <c r="D126" s="34"/>
      <c r="E126" s="34"/>
      <c r="F126" s="34"/>
      <c r="G126" s="34"/>
      <c r="H126" s="34"/>
      <c r="I126" s="91">
        <f t="shared" si="3"/>
        <v>0</v>
      </c>
    </row>
    <row r="127" spans="1:9" s="5" customFormat="1" ht="36" customHeight="1">
      <c r="A127" s="200" t="s">
        <v>14</v>
      </c>
      <c r="B127" s="67" t="s">
        <v>15</v>
      </c>
      <c r="C127" s="200" t="s">
        <v>16</v>
      </c>
      <c r="D127" s="200" t="s">
        <v>17</v>
      </c>
      <c r="E127" s="200" t="s">
        <v>24</v>
      </c>
      <c r="F127" s="200" t="s">
        <v>25</v>
      </c>
      <c r="G127" s="200" t="s">
        <v>18</v>
      </c>
      <c r="H127" s="201" t="s">
        <v>19</v>
      </c>
      <c r="I127" s="91" t="e">
        <f t="shared" si="3"/>
        <v>#VALUE!</v>
      </c>
    </row>
    <row r="128" spans="1:9" s="5" customFormat="1" ht="36" customHeight="1">
      <c r="A128" s="200"/>
      <c r="B128" s="67" t="s">
        <v>20</v>
      </c>
      <c r="C128" s="200"/>
      <c r="D128" s="200"/>
      <c r="E128" s="200"/>
      <c r="F128" s="200"/>
      <c r="G128" s="200"/>
      <c r="H128" s="201"/>
      <c r="I128" s="91"/>
    </row>
    <row r="129" spans="1:9" s="5" customFormat="1" ht="36" customHeight="1">
      <c r="A129" s="200"/>
      <c r="B129" s="200"/>
      <c r="C129" s="200"/>
      <c r="D129" s="200"/>
      <c r="E129" s="67" t="s">
        <v>21</v>
      </c>
      <c r="F129" s="67" t="s">
        <v>21</v>
      </c>
      <c r="G129" s="67" t="s">
        <v>21</v>
      </c>
      <c r="H129" s="201"/>
      <c r="I129" s="91"/>
    </row>
    <row r="130" spans="1:9" s="5" customFormat="1" ht="21" customHeight="1">
      <c r="A130" s="200"/>
      <c r="B130" s="200"/>
      <c r="C130" s="200"/>
      <c r="D130" s="200"/>
      <c r="E130" s="67" t="s">
        <v>20</v>
      </c>
      <c r="F130" s="67" t="s">
        <v>20</v>
      </c>
      <c r="G130" s="67" t="s">
        <v>20</v>
      </c>
      <c r="H130" s="201"/>
      <c r="I130" s="91" t="e">
        <f>(E130+G130)*4+F130*9</f>
        <v>#VALUE!</v>
      </c>
    </row>
    <row r="131" spans="1:9" s="5" customFormat="1" ht="21" customHeight="1">
      <c r="A131" s="195" t="s">
        <v>6</v>
      </c>
      <c r="B131" s="195"/>
      <c r="C131" s="195"/>
      <c r="D131" s="195"/>
      <c r="E131" s="195"/>
      <c r="F131" s="195"/>
      <c r="G131" s="195"/>
      <c r="H131" s="195"/>
      <c r="I131" s="195"/>
    </row>
    <row r="132" spans="1:9" s="5" customFormat="1" ht="21" customHeight="1">
      <c r="A132" s="195" t="s">
        <v>51</v>
      </c>
      <c r="B132" s="195"/>
      <c r="C132" s="195"/>
      <c r="D132" s="195"/>
      <c r="E132" s="195"/>
      <c r="F132" s="195"/>
      <c r="G132" s="195"/>
      <c r="H132" s="195"/>
      <c r="I132" s="93"/>
    </row>
    <row r="133" spans="1:9" s="5" customFormat="1" ht="36" customHeight="1">
      <c r="A133" s="39" t="s">
        <v>183</v>
      </c>
      <c r="B133" s="86" t="s">
        <v>62</v>
      </c>
      <c r="C133" s="40">
        <v>2008</v>
      </c>
      <c r="D133" s="40">
        <v>189</v>
      </c>
      <c r="E133" s="79">
        <v>10.42</v>
      </c>
      <c r="F133" s="79">
        <v>14.12</v>
      </c>
      <c r="G133" s="79">
        <v>33.200000000000003</v>
      </c>
      <c r="H133" s="79">
        <v>238</v>
      </c>
      <c r="I133" s="164"/>
    </row>
    <row r="134" spans="1:9" s="5" customFormat="1" ht="36" customHeight="1">
      <c r="A134" s="94" t="s">
        <v>63</v>
      </c>
      <c r="B134" s="95">
        <v>25</v>
      </c>
      <c r="C134" s="95" t="s">
        <v>142</v>
      </c>
      <c r="D134" s="95" t="s">
        <v>170</v>
      </c>
      <c r="E134" s="96">
        <v>2</v>
      </c>
      <c r="F134" s="96">
        <v>1.1599999999999999</v>
      </c>
      <c r="G134" s="96">
        <v>12.99</v>
      </c>
      <c r="H134" s="96">
        <v>68</v>
      </c>
      <c r="I134" s="164"/>
    </row>
    <row r="135" spans="1:9" s="5" customFormat="1" ht="36" customHeight="1">
      <c r="A135" s="161" t="s">
        <v>72</v>
      </c>
      <c r="B135" s="162">
        <v>200</v>
      </c>
      <c r="C135" s="162">
        <v>2008</v>
      </c>
      <c r="D135" s="162">
        <v>432</v>
      </c>
      <c r="E135" s="163">
        <v>1.5</v>
      </c>
      <c r="F135" s="163">
        <v>1.3</v>
      </c>
      <c r="G135" s="163">
        <v>22.4</v>
      </c>
      <c r="H135" s="163">
        <v>107</v>
      </c>
      <c r="I135" s="164"/>
    </row>
    <row r="136" spans="1:9" s="5" customFormat="1" ht="36" customHeight="1">
      <c r="A136" s="161" t="s">
        <v>129</v>
      </c>
      <c r="B136" s="176">
        <v>100</v>
      </c>
      <c r="C136" s="176" t="s">
        <v>142</v>
      </c>
      <c r="D136" s="176" t="s">
        <v>165</v>
      </c>
      <c r="E136" s="177">
        <v>4.0999999999999996</v>
      </c>
      <c r="F136" s="177">
        <v>2.5</v>
      </c>
      <c r="G136" s="177">
        <v>4.9000000000000004</v>
      </c>
      <c r="H136" s="177">
        <v>87</v>
      </c>
      <c r="I136" s="164"/>
    </row>
    <row r="137" spans="1:9" s="5" customFormat="1" ht="36" customHeight="1">
      <c r="A137" s="178" t="s">
        <v>93</v>
      </c>
      <c r="B137" s="175">
        <v>170</v>
      </c>
      <c r="C137" s="128">
        <v>2011</v>
      </c>
      <c r="D137" s="128">
        <v>338</v>
      </c>
      <c r="E137" s="172">
        <v>1.53</v>
      </c>
      <c r="F137" s="172">
        <v>0.34</v>
      </c>
      <c r="G137" s="172">
        <v>13.77</v>
      </c>
      <c r="H137" s="170">
        <v>73.099999999999994</v>
      </c>
      <c r="I137" s="164"/>
    </row>
    <row r="138" spans="1:9" s="5" customFormat="1" ht="36" customHeight="1">
      <c r="A138" s="133" t="s">
        <v>13</v>
      </c>
      <c r="B138" s="35">
        <v>700</v>
      </c>
      <c r="C138" s="179"/>
      <c r="D138" s="179"/>
      <c r="E138" s="135">
        <f>SUM(E133:E137)</f>
        <v>19.55</v>
      </c>
      <c r="F138" s="135">
        <f>SUM(F133:F137)</f>
        <v>19.419999999999998</v>
      </c>
      <c r="G138" s="135">
        <f>SUM(G133:G137)</f>
        <v>87.26</v>
      </c>
      <c r="H138" s="135">
        <f>SUM(H133:H137)</f>
        <v>573.1</v>
      </c>
      <c r="I138" s="164"/>
    </row>
    <row r="139" spans="1:9" s="5" customFormat="1" ht="21" customHeight="1">
      <c r="A139" s="203" t="s">
        <v>22</v>
      </c>
      <c r="B139" s="203"/>
      <c r="C139" s="203"/>
      <c r="D139" s="203"/>
      <c r="E139" s="203"/>
      <c r="F139" s="203"/>
      <c r="G139" s="203"/>
      <c r="H139" s="203"/>
      <c r="I139" s="203"/>
    </row>
    <row r="140" spans="1:9" s="6" customFormat="1" ht="36" customHeight="1">
      <c r="A140" s="149" t="s">
        <v>132</v>
      </c>
      <c r="B140" s="130">
        <v>100</v>
      </c>
      <c r="C140" s="109">
        <v>2011</v>
      </c>
      <c r="D140" s="109">
        <v>71</v>
      </c>
      <c r="E140" s="131">
        <v>0.85</v>
      </c>
      <c r="F140" s="131">
        <v>0.1</v>
      </c>
      <c r="G140" s="131">
        <v>7.86</v>
      </c>
      <c r="H140" s="174">
        <v>83.33</v>
      </c>
      <c r="I140" s="139">
        <f t="shared" ref="I140:I150" si="4">(E140+G140)*4+F140*9</f>
        <v>35.74</v>
      </c>
    </row>
    <row r="141" spans="1:9" s="6" customFormat="1" ht="36" customHeight="1">
      <c r="A141" s="127" t="s">
        <v>95</v>
      </c>
      <c r="B141" s="140" t="s">
        <v>121</v>
      </c>
      <c r="C141" s="140">
        <v>2012</v>
      </c>
      <c r="D141" s="140">
        <v>70</v>
      </c>
      <c r="E141" s="141">
        <v>3.5</v>
      </c>
      <c r="F141" s="141">
        <v>2.5499999999999998</v>
      </c>
      <c r="G141" s="132">
        <v>18.600000000000001</v>
      </c>
      <c r="H141" s="132">
        <v>96.3</v>
      </c>
      <c r="I141" s="139">
        <f t="shared" si="4"/>
        <v>111.35000000000001</v>
      </c>
    </row>
    <row r="142" spans="1:9" s="6" customFormat="1" ht="36" customHeight="1">
      <c r="A142" s="122" t="s">
        <v>104</v>
      </c>
      <c r="B142" s="140" t="s">
        <v>120</v>
      </c>
      <c r="C142" s="145" t="s">
        <v>142</v>
      </c>
      <c r="D142" s="145" t="s">
        <v>169</v>
      </c>
      <c r="E142" s="141">
        <v>11.4</v>
      </c>
      <c r="F142" s="141">
        <v>13.4</v>
      </c>
      <c r="G142" s="132">
        <v>13.12</v>
      </c>
      <c r="H142" s="132">
        <v>218</v>
      </c>
      <c r="I142" s="139">
        <f t="shared" si="4"/>
        <v>218.68</v>
      </c>
    </row>
    <row r="143" spans="1:9" s="6" customFormat="1" ht="36" customHeight="1">
      <c r="A143" s="129" t="s">
        <v>96</v>
      </c>
      <c r="B143" s="130">
        <v>180</v>
      </c>
      <c r="C143" s="130">
        <v>2008</v>
      </c>
      <c r="D143" s="130">
        <v>335</v>
      </c>
      <c r="E143" s="131">
        <v>3.7</v>
      </c>
      <c r="F143" s="131">
        <v>6.4</v>
      </c>
      <c r="G143" s="131">
        <v>24.3</v>
      </c>
      <c r="H143" s="174">
        <v>169.2</v>
      </c>
      <c r="I143" s="139">
        <f t="shared" si="4"/>
        <v>169.6</v>
      </c>
    </row>
    <row r="144" spans="1:9" s="6" customFormat="1" ht="36" customHeight="1">
      <c r="A144" s="127" t="s">
        <v>64</v>
      </c>
      <c r="B144" s="140">
        <v>60</v>
      </c>
      <c r="C144" s="145" t="s">
        <v>142</v>
      </c>
      <c r="D144" s="145" t="s">
        <v>161</v>
      </c>
      <c r="E144" s="141">
        <v>4.8</v>
      </c>
      <c r="F144" s="141">
        <v>2.5499999999999998</v>
      </c>
      <c r="G144" s="141">
        <v>30.6</v>
      </c>
      <c r="H144" s="132">
        <v>138</v>
      </c>
      <c r="I144" s="139">
        <f t="shared" si="4"/>
        <v>164.54999999999998</v>
      </c>
    </row>
    <row r="145" spans="1:9" s="6" customFormat="1" ht="36" customHeight="1">
      <c r="A145" s="144" t="s">
        <v>63</v>
      </c>
      <c r="B145" s="140">
        <v>50</v>
      </c>
      <c r="C145" s="145" t="s">
        <v>142</v>
      </c>
      <c r="D145" s="145" t="s">
        <v>160</v>
      </c>
      <c r="E145" s="141">
        <v>4</v>
      </c>
      <c r="F145" s="141">
        <v>2.3199999999999998</v>
      </c>
      <c r="G145" s="141">
        <v>25.98</v>
      </c>
      <c r="H145" s="132">
        <v>136</v>
      </c>
      <c r="I145" s="139">
        <f t="shared" si="4"/>
        <v>140.80000000000001</v>
      </c>
    </row>
    <row r="146" spans="1:9" s="6" customFormat="1" ht="36" customHeight="1">
      <c r="A146" s="144" t="s">
        <v>102</v>
      </c>
      <c r="B146" s="140">
        <v>200</v>
      </c>
      <c r="C146" s="150" t="s">
        <v>142</v>
      </c>
      <c r="D146" s="53" t="s">
        <v>145</v>
      </c>
      <c r="E146" s="141">
        <v>0.2</v>
      </c>
      <c r="F146" s="141">
        <v>0.2</v>
      </c>
      <c r="G146" s="141">
        <v>20.100000000000001</v>
      </c>
      <c r="H146" s="141">
        <v>87.8</v>
      </c>
      <c r="I146" s="139">
        <f t="shared" si="4"/>
        <v>83</v>
      </c>
    </row>
    <row r="147" spans="1:9" s="6" customFormat="1" ht="36" customHeight="1">
      <c r="A147" s="29" t="s">
        <v>13</v>
      </c>
      <c r="B147" s="34">
        <v>980</v>
      </c>
      <c r="C147" s="92"/>
      <c r="D147" s="92"/>
      <c r="E147" s="75">
        <f>SUM(E140:E146)</f>
        <v>28.45</v>
      </c>
      <c r="F147" s="75">
        <f>SUM(F140:F146)</f>
        <v>27.520000000000003</v>
      </c>
      <c r="G147" s="75">
        <f>SUM(G140:G146)</f>
        <v>140.56</v>
      </c>
      <c r="H147" s="75">
        <f>SUM(H140:H146)</f>
        <v>928.62999999999988</v>
      </c>
      <c r="I147" s="91">
        <f t="shared" si="4"/>
        <v>923.72</v>
      </c>
    </row>
    <row r="148" spans="1:9" ht="36" customHeight="1">
      <c r="A148" s="199" t="s">
        <v>58</v>
      </c>
      <c r="B148" s="199"/>
      <c r="C148" s="34"/>
      <c r="D148" s="34"/>
      <c r="E148" s="75">
        <f>E138+E147</f>
        <v>48</v>
      </c>
      <c r="F148" s="75">
        <f>F138+F147</f>
        <v>46.94</v>
      </c>
      <c r="G148" s="75">
        <f>G138+G147</f>
        <v>227.82</v>
      </c>
      <c r="H148" s="75">
        <f>H138+H147</f>
        <v>1501.73</v>
      </c>
      <c r="I148" s="91">
        <f t="shared" si="4"/>
        <v>1525.74</v>
      </c>
    </row>
    <row r="149" spans="1:9">
      <c r="A149" s="68"/>
      <c r="B149" s="34"/>
      <c r="C149" s="34"/>
      <c r="D149" s="34"/>
      <c r="E149" s="34"/>
      <c r="F149" s="34"/>
      <c r="G149" s="34"/>
      <c r="H149" s="34"/>
      <c r="I149" s="91">
        <f t="shared" si="4"/>
        <v>0</v>
      </c>
    </row>
    <row r="150" spans="1:9" s="5" customFormat="1" ht="36" customHeight="1">
      <c r="A150" s="200" t="s">
        <v>14</v>
      </c>
      <c r="B150" s="67" t="s">
        <v>15</v>
      </c>
      <c r="C150" s="200" t="s">
        <v>16</v>
      </c>
      <c r="D150" s="200" t="s">
        <v>17</v>
      </c>
      <c r="E150" s="200" t="s">
        <v>24</v>
      </c>
      <c r="F150" s="200" t="s">
        <v>25</v>
      </c>
      <c r="G150" s="200" t="s">
        <v>18</v>
      </c>
      <c r="H150" s="201" t="s">
        <v>19</v>
      </c>
      <c r="I150" s="91" t="e">
        <f t="shared" si="4"/>
        <v>#VALUE!</v>
      </c>
    </row>
    <row r="151" spans="1:9" s="5" customFormat="1" ht="36" customHeight="1">
      <c r="A151" s="200"/>
      <c r="B151" s="67" t="s">
        <v>20</v>
      </c>
      <c r="C151" s="200"/>
      <c r="D151" s="200"/>
      <c r="E151" s="200"/>
      <c r="F151" s="200"/>
      <c r="G151" s="200"/>
      <c r="H151" s="201"/>
      <c r="I151" s="91"/>
    </row>
    <row r="152" spans="1:9" s="5" customFormat="1" ht="36" customHeight="1">
      <c r="A152" s="200"/>
      <c r="B152" s="200"/>
      <c r="C152" s="200"/>
      <c r="D152" s="200"/>
      <c r="E152" s="67" t="s">
        <v>21</v>
      </c>
      <c r="F152" s="67" t="s">
        <v>21</v>
      </c>
      <c r="G152" s="67" t="s">
        <v>21</v>
      </c>
      <c r="H152" s="201"/>
      <c r="I152" s="91"/>
    </row>
    <row r="153" spans="1:9" s="5" customFormat="1" ht="21" customHeight="1">
      <c r="A153" s="200"/>
      <c r="B153" s="200"/>
      <c r="C153" s="200"/>
      <c r="D153" s="200"/>
      <c r="E153" s="67" t="s">
        <v>20</v>
      </c>
      <c r="F153" s="67" t="s">
        <v>20</v>
      </c>
      <c r="G153" s="67" t="s">
        <v>20</v>
      </c>
      <c r="H153" s="201"/>
      <c r="I153" s="91" t="e">
        <f>(E153+G153)*4+F153*9</f>
        <v>#VALUE!</v>
      </c>
    </row>
    <row r="154" spans="1:9" s="5" customFormat="1" ht="21" customHeight="1">
      <c r="A154" s="195" t="s">
        <v>7</v>
      </c>
      <c r="B154" s="195"/>
      <c r="C154" s="195"/>
      <c r="D154" s="195"/>
      <c r="E154" s="195"/>
      <c r="F154" s="195"/>
      <c r="G154" s="195"/>
      <c r="H154" s="195"/>
      <c r="I154" s="195"/>
    </row>
    <row r="155" spans="1:9" s="5" customFormat="1" ht="21" customHeight="1">
      <c r="A155" s="196" t="s">
        <v>51</v>
      </c>
      <c r="B155" s="196"/>
      <c r="C155" s="196"/>
      <c r="D155" s="196"/>
      <c r="E155" s="196"/>
      <c r="F155" s="196"/>
      <c r="G155" s="196"/>
      <c r="H155" s="196"/>
      <c r="I155" s="110"/>
    </row>
    <row r="156" spans="1:9" s="5" customFormat="1" ht="39" customHeight="1">
      <c r="A156" s="27" t="s">
        <v>108</v>
      </c>
      <c r="B156" s="28">
        <v>220</v>
      </c>
      <c r="C156" s="28">
        <v>2008</v>
      </c>
      <c r="D156" s="28">
        <v>187</v>
      </c>
      <c r="E156" s="73">
        <v>11.8</v>
      </c>
      <c r="F156" s="73">
        <v>14.4</v>
      </c>
      <c r="G156" s="73">
        <v>41.6</v>
      </c>
      <c r="H156" s="73">
        <v>292.10000000000002</v>
      </c>
      <c r="I156" s="110"/>
    </row>
    <row r="157" spans="1:9" s="5" customFormat="1" ht="39" customHeight="1">
      <c r="A157" s="39" t="s">
        <v>63</v>
      </c>
      <c r="B157" s="40">
        <v>25</v>
      </c>
      <c r="C157" s="86" t="s">
        <v>142</v>
      </c>
      <c r="D157" s="86" t="s">
        <v>170</v>
      </c>
      <c r="E157" s="79">
        <v>2</v>
      </c>
      <c r="F157" s="79">
        <v>1.1599999999999999</v>
      </c>
      <c r="G157" s="79">
        <v>12.99</v>
      </c>
      <c r="H157" s="79">
        <v>68</v>
      </c>
      <c r="I157" s="110"/>
    </row>
    <row r="158" spans="1:9" s="5" customFormat="1" ht="39" customHeight="1">
      <c r="A158" s="127" t="s">
        <v>59</v>
      </c>
      <c r="B158" s="124">
        <v>200</v>
      </c>
      <c r="C158" s="124">
        <v>2008</v>
      </c>
      <c r="D158" s="124">
        <v>430</v>
      </c>
      <c r="E158" s="125">
        <v>0.2</v>
      </c>
      <c r="F158" s="125">
        <v>0.1</v>
      </c>
      <c r="G158" s="125">
        <v>15</v>
      </c>
      <c r="H158" s="125">
        <v>60</v>
      </c>
      <c r="I158" s="180"/>
    </row>
    <row r="159" spans="1:9" s="5" customFormat="1" ht="39" customHeight="1">
      <c r="A159" s="127" t="s">
        <v>30</v>
      </c>
      <c r="B159" s="124">
        <v>100</v>
      </c>
      <c r="C159" s="128">
        <v>2011</v>
      </c>
      <c r="D159" s="128">
        <v>338</v>
      </c>
      <c r="E159" s="125">
        <v>0.4</v>
      </c>
      <c r="F159" s="125">
        <v>0.4</v>
      </c>
      <c r="G159" s="125">
        <v>9.8000000000000007</v>
      </c>
      <c r="H159" s="181">
        <v>44.4</v>
      </c>
      <c r="I159" s="180"/>
    </row>
    <row r="160" spans="1:9" s="5" customFormat="1" ht="39" customHeight="1">
      <c r="A160" s="118" t="s">
        <v>129</v>
      </c>
      <c r="B160" s="124">
        <v>100</v>
      </c>
      <c r="C160" s="166" t="s">
        <v>142</v>
      </c>
      <c r="D160" s="166" t="s">
        <v>165</v>
      </c>
      <c r="E160" s="125">
        <v>4.0999999999999996</v>
      </c>
      <c r="F160" s="125">
        <v>2.5</v>
      </c>
      <c r="G160" s="125">
        <v>4.9000000000000004</v>
      </c>
      <c r="H160" s="125">
        <v>87</v>
      </c>
      <c r="I160" s="180"/>
    </row>
    <row r="161" spans="1:9" s="5" customFormat="1" ht="39" customHeight="1">
      <c r="A161" s="133" t="s">
        <v>13</v>
      </c>
      <c r="B161" s="134">
        <v>645</v>
      </c>
      <c r="C161" s="179"/>
      <c r="D161" s="179"/>
      <c r="E161" s="135">
        <f>SUM(E156:E160)</f>
        <v>18.5</v>
      </c>
      <c r="F161" s="135">
        <f>SUM(F156:F160)</f>
        <v>18.559999999999999</v>
      </c>
      <c r="G161" s="135">
        <f>SUM(G156:G160)</f>
        <v>84.29</v>
      </c>
      <c r="H161" s="135">
        <f>SUM(H156:H160)</f>
        <v>551.5</v>
      </c>
      <c r="I161" s="164"/>
    </row>
    <row r="162" spans="1:9" s="5" customFormat="1" ht="21" customHeight="1">
      <c r="A162" s="203" t="s">
        <v>22</v>
      </c>
      <c r="B162" s="203"/>
      <c r="C162" s="203"/>
      <c r="D162" s="203"/>
      <c r="E162" s="203"/>
      <c r="F162" s="203"/>
      <c r="G162" s="203"/>
      <c r="H162" s="203"/>
      <c r="I162" s="203"/>
    </row>
    <row r="163" spans="1:9" s="6" customFormat="1" ht="36" customHeight="1">
      <c r="A163" s="149" t="s">
        <v>75</v>
      </c>
      <c r="B163" s="130">
        <v>100</v>
      </c>
      <c r="C163" s="130" t="s">
        <v>142</v>
      </c>
      <c r="D163" s="130" t="s">
        <v>159</v>
      </c>
      <c r="E163" s="131">
        <v>0.8</v>
      </c>
      <c r="F163" s="131">
        <v>0.1</v>
      </c>
      <c r="G163" s="131">
        <v>2</v>
      </c>
      <c r="H163" s="173">
        <v>11.66</v>
      </c>
      <c r="I163" s="139">
        <f t="shared" ref="I163:I174" si="5">(E163+G163)*4+F163*9</f>
        <v>12.1</v>
      </c>
    </row>
    <row r="164" spans="1:9" s="6" customFormat="1" ht="36" customHeight="1">
      <c r="A164" s="127" t="s">
        <v>80</v>
      </c>
      <c r="B164" s="140" t="s">
        <v>27</v>
      </c>
      <c r="C164" s="140">
        <v>2012</v>
      </c>
      <c r="D164" s="140" t="s">
        <v>49</v>
      </c>
      <c r="E164" s="141">
        <v>5.2</v>
      </c>
      <c r="F164" s="141">
        <v>3.3</v>
      </c>
      <c r="G164" s="66">
        <v>18.75</v>
      </c>
      <c r="H164" s="66">
        <v>137.19999999999999</v>
      </c>
      <c r="I164" s="139">
        <f t="shared" si="5"/>
        <v>125.5</v>
      </c>
    </row>
    <row r="165" spans="1:9" s="6" customFormat="1" ht="36" customHeight="1">
      <c r="A165" s="59" t="s">
        <v>123</v>
      </c>
      <c r="B165" s="152">
        <v>100</v>
      </c>
      <c r="C165" s="152">
        <v>2008</v>
      </c>
      <c r="D165" s="152">
        <v>314</v>
      </c>
      <c r="E165" s="160">
        <v>12.1</v>
      </c>
      <c r="F165" s="153">
        <v>14.2</v>
      </c>
      <c r="G165" s="153">
        <v>9.8699999999999992</v>
      </c>
      <c r="H165" s="66">
        <v>215.68</v>
      </c>
      <c r="I165" s="139">
        <f t="shared" si="5"/>
        <v>215.68</v>
      </c>
    </row>
    <row r="166" spans="1:9" s="6" customFormat="1" ht="36" customHeight="1">
      <c r="A166" s="129" t="s">
        <v>81</v>
      </c>
      <c r="B166" s="130">
        <v>180</v>
      </c>
      <c r="C166" s="130">
        <v>2008</v>
      </c>
      <c r="D166" s="130">
        <v>323</v>
      </c>
      <c r="E166" s="132">
        <v>4.3</v>
      </c>
      <c r="F166" s="132">
        <v>6.72</v>
      </c>
      <c r="G166" s="132">
        <v>38.5</v>
      </c>
      <c r="H166" s="173">
        <v>234.4</v>
      </c>
      <c r="I166" s="139">
        <f t="shared" si="5"/>
        <v>231.67999999999998</v>
      </c>
    </row>
    <row r="167" spans="1:9" s="6" customFormat="1" ht="36" customHeight="1">
      <c r="A167" s="127" t="s">
        <v>64</v>
      </c>
      <c r="B167" s="140">
        <v>60</v>
      </c>
      <c r="C167" s="145" t="s">
        <v>142</v>
      </c>
      <c r="D167" s="145" t="s">
        <v>161</v>
      </c>
      <c r="E167" s="141">
        <v>4.8</v>
      </c>
      <c r="F167" s="141">
        <v>2.5499999999999998</v>
      </c>
      <c r="G167" s="141">
        <v>30.6</v>
      </c>
      <c r="H167" s="132">
        <v>138</v>
      </c>
      <c r="I167" s="139">
        <f t="shared" si="5"/>
        <v>164.54999999999998</v>
      </c>
    </row>
    <row r="168" spans="1:9" s="6" customFormat="1" ht="36" customHeight="1">
      <c r="A168" s="144" t="s">
        <v>63</v>
      </c>
      <c r="B168" s="140">
        <v>50</v>
      </c>
      <c r="C168" s="145" t="s">
        <v>142</v>
      </c>
      <c r="D168" s="145" t="s">
        <v>160</v>
      </c>
      <c r="E168" s="141">
        <v>4</v>
      </c>
      <c r="F168" s="141">
        <v>2.3199999999999998</v>
      </c>
      <c r="G168" s="141">
        <v>25.98</v>
      </c>
      <c r="H168" s="132">
        <v>136</v>
      </c>
      <c r="I168" s="139">
        <f t="shared" si="5"/>
        <v>140.80000000000001</v>
      </c>
    </row>
    <row r="169" spans="1:9" s="6" customFormat="1" ht="36" customHeight="1">
      <c r="A169" s="144" t="s">
        <v>71</v>
      </c>
      <c r="B169" s="140">
        <v>200</v>
      </c>
      <c r="C169" s="140">
        <v>2008</v>
      </c>
      <c r="D169" s="140">
        <v>442</v>
      </c>
      <c r="E169" s="141">
        <v>1</v>
      </c>
      <c r="F169" s="141">
        <v>0.2</v>
      </c>
      <c r="G169" s="141">
        <v>15</v>
      </c>
      <c r="H169" s="132">
        <v>76</v>
      </c>
      <c r="I169" s="139">
        <f t="shared" si="5"/>
        <v>65.8</v>
      </c>
    </row>
    <row r="170" spans="1:9" s="6" customFormat="1" ht="36" customHeight="1">
      <c r="A170" s="133" t="s">
        <v>13</v>
      </c>
      <c r="B170" s="146">
        <v>945</v>
      </c>
      <c r="C170" s="147"/>
      <c r="D170" s="182"/>
      <c r="E170" s="148">
        <f>SUM(E163:E169)</f>
        <v>32.200000000000003</v>
      </c>
      <c r="F170" s="148">
        <f>SUM(F163:F169)</f>
        <v>29.389999999999997</v>
      </c>
      <c r="G170" s="148">
        <f>SUM(G163:G169)</f>
        <v>140.69999999999999</v>
      </c>
      <c r="H170" s="148">
        <f>SUM(H163:H169)</f>
        <v>948.93999999999994</v>
      </c>
      <c r="I170" s="139">
        <f t="shared" si="5"/>
        <v>956.1099999999999</v>
      </c>
    </row>
    <row r="171" spans="1:9" ht="33" customHeight="1">
      <c r="A171" s="199" t="s">
        <v>58</v>
      </c>
      <c r="B171" s="199"/>
      <c r="C171" s="34"/>
      <c r="D171" s="26"/>
      <c r="E171" s="75">
        <f>E161+E170</f>
        <v>50.7</v>
      </c>
      <c r="F171" s="75">
        <f>F161+F170</f>
        <v>47.949999999999996</v>
      </c>
      <c r="G171" s="75">
        <f>G161+G170</f>
        <v>224.99</v>
      </c>
      <c r="H171" s="75">
        <f>H161+H170</f>
        <v>1500.44</v>
      </c>
      <c r="I171" s="91">
        <f t="shared" si="5"/>
        <v>1534.31</v>
      </c>
    </row>
    <row r="172" spans="1:9">
      <c r="A172" s="68"/>
      <c r="B172" s="34"/>
      <c r="C172" s="34"/>
      <c r="D172" s="34"/>
      <c r="E172" s="111"/>
      <c r="F172" s="34"/>
      <c r="G172" s="34"/>
      <c r="H172" s="34"/>
      <c r="I172" s="91">
        <f t="shared" si="5"/>
        <v>0</v>
      </c>
    </row>
    <row r="173" spans="1:9">
      <c r="A173" s="68"/>
      <c r="B173" s="34"/>
      <c r="C173" s="34"/>
      <c r="D173" s="34"/>
      <c r="E173" s="34"/>
      <c r="F173" s="34"/>
      <c r="G173" s="34"/>
      <c r="H173" s="98"/>
      <c r="I173" s="91">
        <f t="shared" si="5"/>
        <v>0</v>
      </c>
    </row>
    <row r="174" spans="1:9" s="5" customFormat="1" ht="36" customHeight="1">
      <c r="A174" s="200" t="s">
        <v>14</v>
      </c>
      <c r="B174" s="67" t="s">
        <v>15</v>
      </c>
      <c r="C174" s="200" t="s">
        <v>16</v>
      </c>
      <c r="D174" s="200" t="s">
        <v>17</v>
      </c>
      <c r="E174" s="200" t="s">
        <v>24</v>
      </c>
      <c r="F174" s="200" t="s">
        <v>25</v>
      </c>
      <c r="G174" s="200" t="s">
        <v>18</v>
      </c>
      <c r="H174" s="201" t="s">
        <v>19</v>
      </c>
      <c r="I174" s="91" t="e">
        <f t="shared" si="5"/>
        <v>#VALUE!</v>
      </c>
    </row>
    <row r="175" spans="1:9" s="5" customFormat="1" ht="36" customHeight="1">
      <c r="A175" s="200"/>
      <c r="B175" s="67" t="s">
        <v>20</v>
      </c>
      <c r="C175" s="200"/>
      <c r="D175" s="200"/>
      <c r="E175" s="200"/>
      <c r="F175" s="200"/>
      <c r="G175" s="200"/>
      <c r="H175" s="201"/>
      <c r="I175" s="91"/>
    </row>
    <row r="176" spans="1:9" s="5" customFormat="1" ht="36" customHeight="1">
      <c r="A176" s="200"/>
      <c r="B176" s="200"/>
      <c r="C176" s="200"/>
      <c r="D176" s="200"/>
      <c r="E176" s="67" t="s">
        <v>21</v>
      </c>
      <c r="F176" s="67" t="s">
        <v>21</v>
      </c>
      <c r="G176" s="67" t="s">
        <v>21</v>
      </c>
      <c r="H176" s="201"/>
      <c r="I176" s="91"/>
    </row>
    <row r="177" spans="1:9" s="5" customFormat="1" ht="21" customHeight="1">
      <c r="A177" s="200"/>
      <c r="B177" s="200"/>
      <c r="C177" s="200"/>
      <c r="D177" s="200"/>
      <c r="E177" s="67" t="s">
        <v>20</v>
      </c>
      <c r="F177" s="67" t="s">
        <v>20</v>
      </c>
      <c r="G177" s="67" t="s">
        <v>20</v>
      </c>
      <c r="H177" s="201"/>
      <c r="I177" s="91" t="e">
        <f>(E177+G177)*4+F177*9</f>
        <v>#VALUE!</v>
      </c>
    </row>
    <row r="178" spans="1:9" s="5" customFormat="1" ht="24" customHeight="1">
      <c r="A178" s="195" t="s">
        <v>8</v>
      </c>
      <c r="B178" s="195"/>
      <c r="C178" s="195"/>
      <c r="D178" s="195"/>
      <c r="E178" s="195"/>
      <c r="F178" s="195"/>
      <c r="G178" s="195"/>
      <c r="H178" s="195"/>
      <c r="I178" s="195"/>
    </row>
    <row r="179" spans="1:9" s="5" customFormat="1" ht="24" customHeight="1">
      <c r="A179" s="196" t="s">
        <v>51</v>
      </c>
      <c r="B179" s="196"/>
      <c r="C179" s="196"/>
      <c r="D179" s="196"/>
      <c r="E179" s="196"/>
      <c r="F179" s="196"/>
      <c r="G179" s="196"/>
      <c r="H179" s="196"/>
      <c r="I179" s="93"/>
    </row>
    <row r="180" spans="1:9" s="5" customFormat="1" ht="36" customHeight="1">
      <c r="A180" s="97" t="s">
        <v>82</v>
      </c>
      <c r="B180" s="86" t="s">
        <v>109</v>
      </c>
      <c r="C180" s="99" t="s">
        <v>142</v>
      </c>
      <c r="D180" s="99" t="s">
        <v>167</v>
      </c>
      <c r="E180" s="81">
        <v>15.8</v>
      </c>
      <c r="F180" s="81">
        <v>16.100000000000001</v>
      </c>
      <c r="G180" s="81">
        <v>37.5</v>
      </c>
      <c r="H180" s="81">
        <v>358</v>
      </c>
      <c r="I180" s="93"/>
    </row>
    <row r="181" spans="1:9" s="5" customFormat="1" ht="36" customHeight="1">
      <c r="A181" s="97" t="s">
        <v>85</v>
      </c>
      <c r="B181" s="87" t="s">
        <v>113</v>
      </c>
      <c r="C181" s="99" t="s">
        <v>142</v>
      </c>
      <c r="D181" s="99" t="s">
        <v>164</v>
      </c>
      <c r="E181" s="81">
        <v>2.2000000000000002</v>
      </c>
      <c r="F181" s="81">
        <v>1.2</v>
      </c>
      <c r="G181" s="81">
        <v>16.8</v>
      </c>
      <c r="H181" s="81">
        <v>86.8</v>
      </c>
      <c r="I181" s="93"/>
    </row>
    <row r="182" spans="1:9" s="5" customFormat="1" ht="36" customHeight="1">
      <c r="A182" s="27" t="s">
        <v>66</v>
      </c>
      <c r="B182" s="28" t="s">
        <v>62</v>
      </c>
      <c r="C182" s="28">
        <v>2008</v>
      </c>
      <c r="D182" s="28">
        <v>431</v>
      </c>
      <c r="E182" s="73">
        <v>0.2</v>
      </c>
      <c r="F182" s="73">
        <v>0.1</v>
      </c>
      <c r="G182" s="73">
        <v>15</v>
      </c>
      <c r="H182" s="73">
        <v>60</v>
      </c>
      <c r="I182" s="93"/>
    </row>
    <row r="183" spans="1:9" s="5" customFormat="1" ht="36" customHeight="1">
      <c r="A183" s="33" t="s">
        <v>93</v>
      </c>
      <c r="B183" s="92">
        <v>170</v>
      </c>
      <c r="C183" s="71">
        <v>2011</v>
      </c>
      <c r="D183" s="71">
        <v>338</v>
      </c>
      <c r="E183" s="74">
        <v>1.53</v>
      </c>
      <c r="F183" s="74">
        <v>0.34</v>
      </c>
      <c r="G183" s="74">
        <v>13.77</v>
      </c>
      <c r="H183" s="38">
        <v>73.099999999999994</v>
      </c>
      <c r="I183" s="93"/>
    </row>
    <row r="184" spans="1:9" s="5" customFormat="1" ht="36" customHeight="1">
      <c r="A184" s="36" t="s">
        <v>13</v>
      </c>
      <c r="B184" s="35">
        <v>635</v>
      </c>
      <c r="C184" s="30"/>
      <c r="D184" s="30"/>
      <c r="E184" s="76">
        <f>SUM(E180:E183)</f>
        <v>19.73</v>
      </c>
      <c r="F184" s="76">
        <f>SUM(F180:F183)</f>
        <v>17.740000000000002</v>
      </c>
      <c r="G184" s="76">
        <f>SUM(G180:G183)</f>
        <v>83.07</v>
      </c>
      <c r="H184" s="76">
        <f>SUM(H180:H183)</f>
        <v>577.9</v>
      </c>
      <c r="I184" s="93"/>
    </row>
    <row r="185" spans="1:9" s="5" customFormat="1" ht="18" customHeight="1">
      <c r="A185" s="195" t="s">
        <v>22</v>
      </c>
      <c r="B185" s="195"/>
      <c r="C185" s="195"/>
      <c r="D185" s="195"/>
      <c r="E185" s="195"/>
      <c r="F185" s="195"/>
      <c r="G185" s="195"/>
      <c r="H185" s="195"/>
      <c r="I185" s="195"/>
    </row>
    <row r="186" spans="1:9" s="6" customFormat="1" ht="51" customHeight="1">
      <c r="A186" s="183" t="s">
        <v>133</v>
      </c>
      <c r="B186" s="152">
        <v>100</v>
      </c>
      <c r="C186" s="151" t="s">
        <v>142</v>
      </c>
      <c r="D186" s="151" t="s">
        <v>171</v>
      </c>
      <c r="E186" s="153">
        <v>1.2</v>
      </c>
      <c r="F186" s="153">
        <v>5.33</v>
      </c>
      <c r="G186" s="153">
        <v>7.66</v>
      </c>
      <c r="H186" s="153">
        <v>87</v>
      </c>
      <c r="I186" s="91">
        <f t="shared" ref="I186:I195" si="6">(E186+G186)*4+F186*9</f>
        <v>83.41</v>
      </c>
    </row>
    <row r="187" spans="1:9" s="6" customFormat="1" ht="36" customHeight="1">
      <c r="A187" s="167" t="s">
        <v>150</v>
      </c>
      <c r="B187" s="151" t="s">
        <v>151</v>
      </c>
      <c r="C187" s="151" t="s">
        <v>142</v>
      </c>
      <c r="D187" s="151" t="s">
        <v>172</v>
      </c>
      <c r="E187" s="160">
        <v>6.84</v>
      </c>
      <c r="F187" s="160">
        <v>2.95</v>
      </c>
      <c r="G187" s="160">
        <v>16.12</v>
      </c>
      <c r="H187" s="66">
        <v>118.3</v>
      </c>
      <c r="I187" s="91">
        <f t="shared" si="6"/>
        <v>118.39</v>
      </c>
    </row>
    <row r="188" spans="1:9" s="6" customFormat="1" ht="36" customHeight="1">
      <c r="A188" s="184" t="s">
        <v>105</v>
      </c>
      <c r="B188" s="152">
        <v>280</v>
      </c>
      <c r="C188" s="151" t="s">
        <v>142</v>
      </c>
      <c r="D188" s="150" t="s">
        <v>173</v>
      </c>
      <c r="E188" s="154">
        <v>15.96</v>
      </c>
      <c r="F188" s="156">
        <v>19.18</v>
      </c>
      <c r="G188" s="154">
        <v>40.11</v>
      </c>
      <c r="H188" s="66">
        <v>402.96</v>
      </c>
      <c r="I188" s="91">
        <f t="shared" si="6"/>
        <v>396.9</v>
      </c>
    </row>
    <row r="189" spans="1:9" s="6" customFormat="1" ht="36" customHeight="1">
      <c r="A189" s="127" t="s">
        <v>64</v>
      </c>
      <c r="B189" s="140">
        <v>60</v>
      </c>
      <c r="C189" s="145" t="s">
        <v>142</v>
      </c>
      <c r="D189" s="145" t="s">
        <v>161</v>
      </c>
      <c r="E189" s="141">
        <v>4.8</v>
      </c>
      <c r="F189" s="141">
        <v>2.5499999999999998</v>
      </c>
      <c r="G189" s="141">
        <v>30.6</v>
      </c>
      <c r="H189" s="38">
        <v>138</v>
      </c>
      <c r="I189" s="91">
        <f t="shared" si="6"/>
        <v>164.54999999999998</v>
      </c>
    </row>
    <row r="190" spans="1:9" s="6" customFormat="1" ht="36" customHeight="1">
      <c r="A190" s="33" t="s">
        <v>63</v>
      </c>
      <c r="B190" s="32">
        <v>50</v>
      </c>
      <c r="C190" s="117" t="s">
        <v>142</v>
      </c>
      <c r="D190" s="117" t="s">
        <v>160</v>
      </c>
      <c r="E190" s="74">
        <v>4</v>
      </c>
      <c r="F190" s="74">
        <v>2.3199999999999998</v>
      </c>
      <c r="G190" s="74">
        <v>25.98</v>
      </c>
      <c r="H190" s="38">
        <v>136</v>
      </c>
      <c r="I190" s="91">
        <f t="shared" si="6"/>
        <v>140.80000000000001</v>
      </c>
    </row>
    <row r="191" spans="1:9" s="6" customFormat="1" ht="36" customHeight="1">
      <c r="A191" s="33" t="s">
        <v>102</v>
      </c>
      <c r="B191" s="32">
        <v>200</v>
      </c>
      <c r="C191" s="70" t="s">
        <v>142</v>
      </c>
      <c r="D191" s="53" t="s">
        <v>145</v>
      </c>
      <c r="E191" s="74">
        <v>0.2</v>
      </c>
      <c r="F191" s="74">
        <v>0.2</v>
      </c>
      <c r="G191" s="74">
        <v>20.100000000000001</v>
      </c>
      <c r="H191" s="74">
        <v>87.8</v>
      </c>
      <c r="I191" s="91">
        <f t="shared" si="6"/>
        <v>83</v>
      </c>
    </row>
    <row r="192" spans="1:9" s="6" customFormat="1" ht="36" customHeight="1">
      <c r="A192" s="29" t="s">
        <v>13</v>
      </c>
      <c r="B192" s="34">
        <v>970</v>
      </c>
      <c r="C192" s="92"/>
      <c r="D192" s="92"/>
      <c r="E192" s="75">
        <f>SUM(E186:E191)</f>
        <v>33</v>
      </c>
      <c r="F192" s="75">
        <f>SUM(F186:F191)</f>
        <v>32.53</v>
      </c>
      <c r="G192" s="75">
        <f>SUM(G186:G191)</f>
        <v>140.57000000000002</v>
      </c>
      <c r="H192" s="75">
        <f>SUM(H186:H191)</f>
        <v>970.06</v>
      </c>
      <c r="I192" s="91">
        <f t="shared" si="6"/>
        <v>987.05000000000007</v>
      </c>
    </row>
    <row r="193" spans="1:9" ht="33" customHeight="1">
      <c r="A193" s="199" t="s">
        <v>60</v>
      </c>
      <c r="B193" s="199"/>
      <c r="C193" s="34"/>
      <c r="D193" s="34"/>
      <c r="E193" s="75">
        <f>E184+E192</f>
        <v>52.730000000000004</v>
      </c>
      <c r="F193" s="75">
        <f>F184+F192</f>
        <v>50.27</v>
      </c>
      <c r="G193" s="75">
        <f>G184+G192</f>
        <v>223.64000000000001</v>
      </c>
      <c r="H193" s="75">
        <f>H184+H192</f>
        <v>1547.96</v>
      </c>
      <c r="I193" s="91">
        <f t="shared" si="6"/>
        <v>1557.91</v>
      </c>
    </row>
    <row r="194" spans="1:9">
      <c r="A194" s="68"/>
      <c r="B194" s="34"/>
      <c r="C194" s="34"/>
      <c r="D194" s="34"/>
      <c r="E194" s="34"/>
      <c r="F194" s="34"/>
      <c r="G194" s="34"/>
      <c r="H194" s="98"/>
      <c r="I194" s="91">
        <f t="shared" si="6"/>
        <v>0</v>
      </c>
    </row>
    <row r="195" spans="1:9" s="5" customFormat="1" ht="36" customHeight="1">
      <c r="A195" s="200" t="s">
        <v>14</v>
      </c>
      <c r="B195" s="67" t="s">
        <v>15</v>
      </c>
      <c r="C195" s="200" t="s">
        <v>16</v>
      </c>
      <c r="D195" s="200" t="s">
        <v>17</v>
      </c>
      <c r="E195" s="200" t="s">
        <v>24</v>
      </c>
      <c r="F195" s="200" t="s">
        <v>25</v>
      </c>
      <c r="G195" s="200" t="s">
        <v>18</v>
      </c>
      <c r="H195" s="201" t="s">
        <v>19</v>
      </c>
      <c r="I195" s="91" t="e">
        <f t="shared" si="6"/>
        <v>#VALUE!</v>
      </c>
    </row>
    <row r="196" spans="1:9" s="5" customFormat="1" ht="36" customHeight="1">
      <c r="A196" s="200"/>
      <c r="B196" s="67" t="s">
        <v>20</v>
      </c>
      <c r="C196" s="200"/>
      <c r="D196" s="200"/>
      <c r="E196" s="200"/>
      <c r="F196" s="200"/>
      <c r="G196" s="200"/>
      <c r="H196" s="201"/>
      <c r="I196" s="91"/>
    </row>
    <row r="197" spans="1:9" s="5" customFormat="1" ht="36" customHeight="1">
      <c r="A197" s="200"/>
      <c r="B197" s="200"/>
      <c r="C197" s="200"/>
      <c r="D197" s="200"/>
      <c r="E197" s="67" t="s">
        <v>21</v>
      </c>
      <c r="F197" s="67" t="s">
        <v>21</v>
      </c>
      <c r="G197" s="67" t="s">
        <v>21</v>
      </c>
      <c r="H197" s="201"/>
      <c r="I197" s="91"/>
    </row>
    <row r="198" spans="1:9" s="5" customFormat="1" ht="21" customHeight="1">
      <c r="A198" s="200"/>
      <c r="B198" s="200"/>
      <c r="C198" s="200"/>
      <c r="D198" s="200"/>
      <c r="E198" s="67" t="s">
        <v>20</v>
      </c>
      <c r="F198" s="67" t="s">
        <v>20</v>
      </c>
      <c r="G198" s="67" t="s">
        <v>20</v>
      </c>
      <c r="H198" s="201"/>
      <c r="I198" s="91" t="e">
        <f>(E198+G198)*4+F198*9</f>
        <v>#VALUE!</v>
      </c>
    </row>
    <row r="199" spans="1:9" s="5" customFormat="1" ht="24" customHeight="1">
      <c r="A199" s="195" t="s">
        <v>9</v>
      </c>
      <c r="B199" s="195"/>
      <c r="C199" s="195"/>
      <c r="D199" s="195"/>
      <c r="E199" s="195"/>
      <c r="F199" s="195"/>
      <c r="G199" s="195"/>
      <c r="H199" s="195"/>
      <c r="I199" s="195"/>
    </row>
    <row r="200" spans="1:9" s="5" customFormat="1" ht="24" customHeight="1">
      <c r="A200" s="196" t="s">
        <v>51</v>
      </c>
      <c r="B200" s="196"/>
      <c r="C200" s="196"/>
      <c r="D200" s="196"/>
      <c r="E200" s="196"/>
      <c r="F200" s="196"/>
      <c r="G200" s="196"/>
      <c r="H200" s="196"/>
      <c r="I200" s="93"/>
    </row>
    <row r="201" spans="1:9" s="5" customFormat="1" ht="39" customHeight="1">
      <c r="A201" s="97" t="s">
        <v>174</v>
      </c>
      <c r="B201" s="99" t="s">
        <v>119</v>
      </c>
      <c r="C201" s="99">
        <v>2008</v>
      </c>
      <c r="D201" s="99">
        <v>184</v>
      </c>
      <c r="E201" s="81">
        <v>12.5</v>
      </c>
      <c r="F201" s="81">
        <v>16.600000000000001</v>
      </c>
      <c r="G201" s="81">
        <v>42.9</v>
      </c>
      <c r="H201" s="81">
        <v>327.7</v>
      </c>
      <c r="I201" s="93"/>
    </row>
    <row r="202" spans="1:9" s="5" customFormat="1" ht="39" customHeight="1">
      <c r="A202" s="97" t="s">
        <v>110</v>
      </c>
      <c r="B202" s="112" t="s">
        <v>111</v>
      </c>
      <c r="C202" s="99">
        <v>2008</v>
      </c>
      <c r="D202" s="99">
        <v>14</v>
      </c>
      <c r="E202" s="81">
        <v>3.45</v>
      </c>
      <c r="F202" s="81">
        <v>4.4000000000000004</v>
      </c>
      <c r="G202" s="81">
        <v>0</v>
      </c>
      <c r="H202" s="81">
        <v>54.5</v>
      </c>
      <c r="I202" s="93"/>
    </row>
    <row r="203" spans="1:9" s="5" customFormat="1" ht="39" customHeight="1">
      <c r="A203" s="39" t="s">
        <v>63</v>
      </c>
      <c r="B203" s="40">
        <v>25</v>
      </c>
      <c r="C203" s="86" t="s">
        <v>142</v>
      </c>
      <c r="D203" s="86" t="s">
        <v>170</v>
      </c>
      <c r="E203" s="79">
        <v>2</v>
      </c>
      <c r="F203" s="79">
        <v>1.1599999999999999</v>
      </c>
      <c r="G203" s="79">
        <v>12.99</v>
      </c>
      <c r="H203" s="79">
        <v>68</v>
      </c>
      <c r="I203" s="93"/>
    </row>
    <row r="204" spans="1:9" s="5" customFormat="1" ht="39" customHeight="1">
      <c r="A204" s="27" t="s">
        <v>59</v>
      </c>
      <c r="B204" s="28">
        <v>200</v>
      </c>
      <c r="C204" s="28">
        <v>2008</v>
      </c>
      <c r="D204" s="28">
        <v>430</v>
      </c>
      <c r="E204" s="73">
        <v>0.2</v>
      </c>
      <c r="F204" s="73">
        <v>0.1</v>
      </c>
      <c r="G204" s="73">
        <v>15</v>
      </c>
      <c r="H204" s="73">
        <v>60</v>
      </c>
      <c r="I204" s="93"/>
    </row>
    <row r="205" spans="1:9" s="5" customFormat="1" ht="39" customHeight="1">
      <c r="A205" s="85" t="s">
        <v>33</v>
      </c>
      <c r="B205" s="28">
        <v>130</v>
      </c>
      <c r="C205" s="71">
        <v>2011</v>
      </c>
      <c r="D205" s="71">
        <v>338</v>
      </c>
      <c r="E205" s="73">
        <v>0.52</v>
      </c>
      <c r="F205" s="73">
        <v>0.4</v>
      </c>
      <c r="G205" s="73">
        <v>13.4</v>
      </c>
      <c r="H205" s="81">
        <v>61.1</v>
      </c>
      <c r="I205" s="93"/>
    </row>
    <row r="206" spans="1:9" s="5" customFormat="1" ht="39" customHeight="1">
      <c r="A206" s="29" t="s">
        <v>13</v>
      </c>
      <c r="B206" s="35">
        <v>600</v>
      </c>
      <c r="C206" s="35"/>
      <c r="D206" s="35"/>
      <c r="E206" s="76">
        <f>SUM(E201:E205)</f>
        <v>18.669999999999998</v>
      </c>
      <c r="F206" s="76">
        <f>SUM(F201:F205)</f>
        <v>22.66</v>
      </c>
      <c r="G206" s="76">
        <f>SUM(G201:G205)</f>
        <v>84.29</v>
      </c>
      <c r="H206" s="76">
        <f>SUM(H201:H205)</f>
        <v>571.29999999999995</v>
      </c>
      <c r="I206" s="93"/>
    </row>
    <row r="207" spans="1:9" s="5" customFormat="1" ht="24" customHeight="1">
      <c r="A207" s="30"/>
      <c r="B207" s="30"/>
      <c r="C207" s="30"/>
      <c r="D207" s="30"/>
      <c r="E207" s="30"/>
      <c r="F207" s="30"/>
      <c r="G207" s="30"/>
      <c r="H207" s="30"/>
      <c r="I207" s="93"/>
    </row>
    <row r="208" spans="1:9" s="5" customFormat="1" ht="24" customHeight="1">
      <c r="A208" s="195" t="s">
        <v>22</v>
      </c>
      <c r="B208" s="195"/>
      <c r="C208" s="195"/>
      <c r="D208" s="195"/>
      <c r="E208" s="195"/>
      <c r="F208" s="195"/>
      <c r="G208" s="195"/>
      <c r="H208" s="195"/>
      <c r="I208" s="195"/>
    </row>
    <row r="209" spans="1:9" s="6" customFormat="1" ht="36" customHeight="1">
      <c r="A209" s="122" t="s">
        <v>74</v>
      </c>
      <c r="B209" s="140">
        <v>100</v>
      </c>
      <c r="C209" s="140">
        <v>2011</v>
      </c>
      <c r="D209" s="140">
        <v>52</v>
      </c>
      <c r="E209" s="141">
        <v>4.0999999999999996</v>
      </c>
      <c r="F209" s="141">
        <v>8.61</v>
      </c>
      <c r="G209" s="141">
        <v>6</v>
      </c>
      <c r="H209" s="141">
        <v>90.6</v>
      </c>
      <c r="I209" s="91">
        <f t="shared" ref="I209:I219" si="7">(E209+G209)*4+F209*9</f>
        <v>117.88999999999999</v>
      </c>
    </row>
    <row r="210" spans="1:9" s="6" customFormat="1" ht="36" customHeight="1">
      <c r="A210" s="127" t="s">
        <v>94</v>
      </c>
      <c r="B210" s="140" t="s">
        <v>121</v>
      </c>
      <c r="C210" s="140">
        <v>2012</v>
      </c>
      <c r="D210" s="140">
        <v>64</v>
      </c>
      <c r="E210" s="141">
        <v>3.1</v>
      </c>
      <c r="F210" s="132">
        <v>5.0999999999999996</v>
      </c>
      <c r="G210" s="141">
        <v>10.4</v>
      </c>
      <c r="H210" s="132">
        <v>101.3</v>
      </c>
      <c r="I210" s="91">
        <f t="shared" si="7"/>
        <v>99.9</v>
      </c>
    </row>
    <row r="211" spans="1:9" s="6" customFormat="1" ht="36" customHeight="1">
      <c r="A211" s="157" t="s">
        <v>97</v>
      </c>
      <c r="B211" s="140" t="s">
        <v>120</v>
      </c>
      <c r="C211" s="145" t="s">
        <v>142</v>
      </c>
      <c r="D211" s="145" t="s">
        <v>175</v>
      </c>
      <c r="E211" s="66">
        <v>11.57</v>
      </c>
      <c r="F211" s="66">
        <v>7.18</v>
      </c>
      <c r="G211" s="66">
        <v>14.23</v>
      </c>
      <c r="H211" s="66">
        <v>173.42</v>
      </c>
      <c r="I211" s="91">
        <f t="shared" si="7"/>
        <v>167.82</v>
      </c>
    </row>
    <row r="212" spans="1:9" s="6" customFormat="1" ht="36" customHeight="1">
      <c r="A212" s="144" t="s">
        <v>28</v>
      </c>
      <c r="B212" s="140">
        <v>180</v>
      </c>
      <c r="C212" s="140">
        <v>2008</v>
      </c>
      <c r="D212" s="140">
        <v>325</v>
      </c>
      <c r="E212" s="141">
        <v>4.4000000000000004</v>
      </c>
      <c r="F212" s="141">
        <v>7.6</v>
      </c>
      <c r="G212" s="66">
        <v>29.41</v>
      </c>
      <c r="H212" s="132">
        <v>203.64</v>
      </c>
      <c r="I212" s="91">
        <f t="shared" si="7"/>
        <v>203.64</v>
      </c>
    </row>
    <row r="213" spans="1:9" s="6" customFormat="1" ht="36" customHeight="1">
      <c r="A213" s="127" t="s">
        <v>64</v>
      </c>
      <c r="B213" s="140">
        <v>60</v>
      </c>
      <c r="C213" s="145" t="s">
        <v>142</v>
      </c>
      <c r="D213" s="145" t="s">
        <v>161</v>
      </c>
      <c r="E213" s="141">
        <v>4.8</v>
      </c>
      <c r="F213" s="141">
        <v>2.5499999999999998</v>
      </c>
      <c r="G213" s="141">
        <v>30.6</v>
      </c>
      <c r="H213" s="132">
        <v>138</v>
      </c>
      <c r="I213" s="91">
        <f t="shared" si="7"/>
        <v>164.54999999999998</v>
      </c>
    </row>
    <row r="214" spans="1:9" s="6" customFormat="1" ht="36" customHeight="1">
      <c r="A214" s="127" t="s">
        <v>63</v>
      </c>
      <c r="B214" s="140">
        <v>50</v>
      </c>
      <c r="C214" s="145" t="s">
        <v>142</v>
      </c>
      <c r="D214" s="145" t="s">
        <v>160</v>
      </c>
      <c r="E214" s="141">
        <v>4</v>
      </c>
      <c r="F214" s="141">
        <v>2.3199999999999998</v>
      </c>
      <c r="G214" s="141">
        <v>25.98</v>
      </c>
      <c r="H214" s="132">
        <v>136</v>
      </c>
      <c r="I214" s="91">
        <f t="shared" si="7"/>
        <v>140.80000000000001</v>
      </c>
    </row>
    <row r="215" spans="1:9" s="6" customFormat="1" ht="36" customHeight="1">
      <c r="A215" s="129" t="s">
        <v>48</v>
      </c>
      <c r="B215" s="130" t="s">
        <v>78</v>
      </c>
      <c r="C215" s="150" t="s">
        <v>142</v>
      </c>
      <c r="D215" s="151" t="s">
        <v>148</v>
      </c>
      <c r="E215" s="131">
        <v>0.5</v>
      </c>
      <c r="F215" s="131">
        <v>0.1</v>
      </c>
      <c r="G215" s="131">
        <v>24.1</v>
      </c>
      <c r="H215" s="132">
        <v>95.2</v>
      </c>
      <c r="I215" s="91">
        <f t="shared" si="7"/>
        <v>99.300000000000011</v>
      </c>
    </row>
    <row r="216" spans="1:9" s="6" customFormat="1" ht="36" customHeight="1">
      <c r="A216" s="133" t="s">
        <v>13</v>
      </c>
      <c r="B216" s="146">
        <v>980</v>
      </c>
      <c r="C216" s="147"/>
      <c r="D216" s="147"/>
      <c r="E216" s="148">
        <f>SUM(E209:E215)</f>
        <v>32.47</v>
      </c>
      <c r="F216" s="148">
        <f>SUM(F209:F215)</f>
        <v>33.46</v>
      </c>
      <c r="G216" s="148">
        <f>SUM(G209:G215)</f>
        <v>140.72</v>
      </c>
      <c r="H216" s="148">
        <f>SUM(H209:H215)</f>
        <v>938.16</v>
      </c>
      <c r="I216" s="91">
        <f t="shared" si="7"/>
        <v>993.9</v>
      </c>
    </row>
    <row r="217" spans="1:9" ht="33" customHeight="1">
      <c r="A217" s="202" t="s">
        <v>58</v>
      </c>
      <c r="B217" s="202"/>
      <c r="C217" s="146"/>
      <c r="D217" s="146"/>
      <c r="E217" s="148">
        <f>E206+E216</f>
        <v>51.14</v>
      </c>
      <c r="F217" s="148">
        <f>F206+F216</f>
        <v>56.120000000000005</v>
      </c>
      <c r="G217" s="148">
        <f>G206+G216</f>
        <v>225.01</v>
      </c>
      <c r="H217" s="148">
        <f>H206+H216</f>
        <v>1509.46</v>
      </c>
      <c r="I217" s="91">
        <f t="shared" si="7"/>
        <v>1609.6799999999998</v>
      </c>
    </row>
    <row r="218" spans="1:9">
      <c r="A218" s="68"/>
      <c r="B218" s="34"/>
      <c r="C218" s="34"/>
      <c r="D218" s="34"/>
      <c r="E218" s="34"/>
      <c r="F218" s="34"/>
      <c r="G218" s="34"/>
      <c r="H218" s="34"/>
      <c r="I218" s="91">
        <f t="shared" si="7"/>
        <v>0</v>
      </c>
    </row>
    <row r="219" spans="1:9" s="6" customFormat="1" ht="36" customHeight="1">
      <c r="A219" s="200" t="s">
        <v>14</v>
      </c>
      <c r="B219" s="67" t="s">
        <v>15</v>
      </c>
      <c r="C219" s="200" t="s">
        <v>16</v>
      </c>
      <c r="D219" s="200" t="s">
        <v>17</v>
      </c>
      <c r="E219" s="200" t="s">
        <v>24</v>
      </c>
      <c r="F219" s="200" t="s">
        <v>25</v>
      </c>
      <c r="G219" s="200" t="s">
        <v>18</v>
      </c>
      <c r="H219" s="201" t="s">
        <v>19</v>
      </c>
      <c r="I219" s="91" t="e">
        <f t="shared" si="7"/>
        <v>#VALUE!</v>
      </c>
    </row>
    <row r="220" spans="1:9" s="6" customFormat="1" ht="36" customHeight="1">
      <c r="A220" s="200"/>
      <c r="B220" s="67" t="s">
        <v>20</v>
      </c>
      <c r="C220" s="200"/>
      <c r="D220" s="200"/>
      <c r="E220" s="200"/>
      <c r="F220" s="200"/>
      <c r="G220" s="200"/>
      <c r="H220" s="201"/>
      <c r="I220" s="91"/>
    </row>
    <row r="221" spans="1:9" s="6" customFormat="1" ht="36" customHeight="1">
      <c r="A221" s="200"/>
      <c r="B221" s="200"/>
      <c r="C221" s="200"/>
      <c r="D221" s="200"/>
      <c r="E221" s="67" t="s">
        <v>21</v>
      </c>
      <c r="F221" s="67" t="s">
        <v>21</v>
      </c>
      <c r="G221" s="67" t="s">
        <v>21</v>
      </c>
      <c r="H221" s="201"/>
      <c r="I221" s="91"/>
    </row>
    <row r="222" spans="1:9" s="6" customFormat="1" ht="51" customHeight="1">
      <c r="A222" s="200"/>
      <c r="B222" s="200"/>
      <c r="C222" s="200"/>
      <c r="D222" s="200"/>
      <c r="E222" s="67" t="s">
        <v>20</v>
      </c>
      <c r="F222" s="67" t="s">
        <v>20</v>
      </c>
      <c r="G222" s="67" t="s">
        <v>20</v>
      </c>
      <c r="H222" s="201"/>
      <c r="I222" s="91" t="e">
        <f>(E222+G222)*4+F222*9</f>
        <v>#VALUE!</v>
      </c>
    </row>
    <row r="223" spans="1:9" s="6" customFormat="1" ht="24" customHeight="1">
      <c r="A223" s="195" t="s">
        <v>10</v>
      </c>
      <c r="B223" s="195"/>
      <c r="C223" s="195"/>
      <c r="D223" s="195"/>
      <c r="E223" s="195"/>
      <c r="F223" s="195"/>
      <c r="G223" s="195"/>
      <c r="H223" s="195"/>
      <c r="I223" s="195"/>
    </row>
    <row r="224" spans="1:9" s="6" customFormat="1" ht="24" customHeight="1">
      <c r="A224" s="196" t="s">
        <v>51</v>
      </c>
      <c r="B224" s="196"/>
      <c r="C224" s="196"/>
      <c r="D224" s="196"/>
      <c r="E224" s="196"/>
      <c r="F224" s="196"/>
      <c r="G224" s="196"/>
      <c r="H224" s="196"/>
      <c r="I224" s="93"/>
    </row>
    <row r="225" spans="1:9" s="6" customFormat="1" ht="39" customHeight="1">
      <c r="A225" s="42" t="s">
        <v>176</v>
      </c>
      <c r="B225" s="28" t="s">
        <v>118</v>
      </c>
      <c r="C225" s="28">
        <v>2008</v>
      </c>
      <c r="D225" s="28">
        <v>189</v>
      </c>
      <c r="E225" s="73">
        <v>12.3</v>
      </c>
      <c r="F225" s="73">
        <v>14.9</v>
      </c>
      <c r="G225" s="73">
        <v>40.9</v>
      </c>
      <c r="H225" s="104">
        <v>303.8</v>
      </c>
      <c r="I225" s="93"/>
    </row>
    <row r="226" spans="1:9" s="6" customFormat="1" ht="39" customHeight="1">
      <c r="A226" s="97" t="s">
        <v>85</v>
      </c>
      <c r="B226" s="87" t="s">
        <v>113</v>
      </c>
      <c r="C226" s="99" t="s">
        <v>142</v>
      </c>
      <c r="D226" s="99" t="s">
        <v>164</v>
      </c>
      <c r="E226" s="81">
        <v>2.2000000000000002</v>
      </c>
      <c r="F226" s="81">
        <v>1.2</v>
      </c>
      <c r="G226" s="81">
        <v>16.8</v>
      </c>
      <c r="H226" s="81">
        <v>86.8</v>
      </c>
      <c r="I226" s="93"/>
    </row>
    <row r="227" spans="1:9" s="6" customFormat="1" ht="39" customHeight="1">
      <c r="A227" s="27" t="s">
        <v>52</v>
      </c>
      <c r="B227" s="28">
        <v>200</v>
      </c>
      <c r="C227" s="28">
        <v>2008</v>
      </c>
      <c r="D227" s="28">
        <v>433</v>
      </c>
      <c r="E227" s="73">
        <v>2.9</v>
      </c>
      <c r="F227" s="73">
        <v>2.5</v>
      </c>
      <c r="G227" s="73">
        <v>19.600000000000001</v>
      </c>
      <c r="H227" s="73">
        <v>134</v>
      </c>
      <c r="I227" s="93"/>
    </row>
    <row r="228" spans="1:9" s="6" customFormat="1" ht="39" customHeight="1">
      <c r="A228" s="33" t="s">
        <v>103</v>
      </c>
      <c r="B228" s="92">
        <v>100</v>
      </c>
      <c r="C228" s="71">
        <v>2011</v>
      </c>
      <c r="D228" s="71">
        <v>338</v>
      </c>
      <c r="E228" s="74">
        <v>0.8</v>
      </c>
      <c r="F228" s="74">
        <v>0.1</v>
      </c>
      <c r="G228" s="74">
        <v>7.5</v>
      </c>
      <c r="H228" s="38">
        <v>38</v>
      </c>
      <c r="I228" s="93"/>
    </row>
    <row r="229" spans="1:9" s="6" customFormat="1" ht="39" customHeight="1">
      <c r="A229" s="29" t="s">
        <v>13</v>
      </c>
      <c r="B229" s="35">
        <v>570</v>
      </c>
      <c r="C229" s="35"/>
      <c r="D229" s="35"/>
      <c r="E229" s="76">
        <f>SUM(E225:E228)</f>
        <v>18.2</v>
      </c>
      <c r="F229" s="76">
        <f>SUM(F225:F228)</f>
        <v>18.700000000000003</v>
      </c>
      <c r="G229" s="76">
        <f>SUM(G225:G228)</f>
        <v>84.800000000000011</v>
      </c>
      <c r="H229" s="76">
        <f>SUM(H225:H228)</f>
        <v>562.6</v>
      </c>
      <c r="I229" s="93"/>
    </row>
    <row r="230" spans="1:9" s="6" customFormat="1" ht="24" customHeight="1">
      <c r="A230" s="195" t="s">
        <v>22</v>
      </c>
      <c r="B230" s="195"/>
      <c r="C230" s="195"/>
      <c r="D230" s="195"/>
      <c r="E230" s="195"/>
      <c r="F230" s="195"/>
      <c r="G230" s="195"/>
      <c r="H230" s="195"/>
      <c r="I230" s="195"/>
    </row>
    <row r="231" spans="1:9" s="6" customFormat="1" ht="36" customHeight="1">
      <c r="A231" s="97" t="s">
        <v>86</v>
      </c>
      <c r="B231" s="89" t="s">
        <v>115</v>
      </c>
      <c r="C231" s="89">
        <v>2008</v>
      </c>
      <c r="D231" s="89">
        <v>213</v>
      </c>
      <c r="E231" s="90">
        <v>5.5</v>
      </c>
      <c r="F231" s="90">
        <v>6</v>
      </c>
      <c r="G231" s="90">
        <v>7</v>
      </c>
      <c r="H231" s="107">
        <v>120</v>
      </c>
      <c r="I231" s="91">
        <f t="shared" ref="I231:I242" si="8">(E231+G231)*4+F231*9</f>
        <v>104</v>
      </c>
    </row>
    <row r="232" spans="1:9" s="6" customFormat="1" ht="36" customHeight="1">
      <c r="A232" s="33" t="s">
        <v>98</v>
      </c>
      <c r="B232" s="32" t="s">
        <v>121</v>
      </c>
      <c r="C232" s="32">
        <v>2008</v>
      </c>
      <c r="D232" s="32">
        <v>76</v>
      </c>
      <c r="E232" s="74">
        <v>5.6</v>
      </c>
      <c r="F232" s="74">
        <v>7</v>
      </c>
      <c r="G232" s="74">
        <v>13.9</v>
      </c>
      <c r="H232" s="38">
        <v>117.5</v>
      </c>
      <c r="I232" s="91">
        <f t="shared" si="8"/>
        <v>141</v>
      </c>
    </row>
    <row r="233" spans="1:9" s="6" customFormat="1" ht="36" customHeight="1">
      <c r="A233" s="129" t="s">
        <v>87</v>
      </c>
      <c r="B233" s="145" t="s">
        <v>152</v>
      </c>
      <c r="C233" s="158" t="s">
        <v>142</v>
      </c>
      <c r="D233" s="158" t="s">
        <v>177</v>
      </c>
      <c r="E233" s="141">
        <v>7.8</v>
      </c>
      <c r="F233" s="141">
        <v>8.6999999999999993</v>
      </c>
      <c r="G233" s="141">
        <v>10.53</v>
      </c>
      <c r="H233" s="132">
        <v>151.62</v>
      </c>
      <c r="I233" s="91">
        <f t="shared" si="8"/>
        <v>151.62</v>
      </c>
    </row>
    <row r="234" spans="1:9" s="6" customFormat="1" ht="36" customHeight="1">
      <c r="A234" s="33" t="s">
        <v>29</v>
      </c>
      <c r="B234" s="32">
        <v>180</v>
      </c>
      <c r="C234" s="32">
        <v>2008</v>
      </c>
      <c r="D234" s="32">
        <v>331</v>
      </c>
      <c r="E234" s="74">
        <v>5.9</v>
      </c>
      <c r="F234" s="74">
        <v>5.76</v>
      </c>
      <c r="G234" s="38">
        <v>32.4</v>
      </c>
      <c r="H234" s="38">
        <v>205</v>
      </c>
      <c r="I234" s="91">
        <f t="shared" si="8"/>
        <v>205.04</v>
      </c>
    </row>
    <row r="235" spans="1:9" s="6" customFormat="1" ht="36" customHeight="1">
      <c r="A235" s="27" t="s">
        <v>64</v>
      </c>
      <c r="B235" s="32">
        <v>60</v>
      </c>
      <c r="C235" s="117" t="s">
        <v>142</v>
      </c>
      <c r="D235" s="117" t="s">
        <v>161</v>
      </c>
      <c r="E235" s="74">
        <v>4.8</v>
      </c>
      <c r="F235" s="74">
        <v>2.5499999999999998</v>
      </c>
      <c r="G235" s="74">
        <v>30.6</v>
      </c>
      <c r="H235" s="38">
        <v>138</v>
      </c>
      <c r="I235" s="91">
        <f t="shared" si="8"/>
        <v>164.54999999999998</v>
      </c>
    </row>
    <row r="236" spans="1:9" s="6" customFormat="1" ht="36" customHeight="1">
      <c r="A236" s="27" t="s">
        <v>63</v>
      </c>
      <c r="B236" s="32">
        <v>50</v>
      </c>
      <c r="C236" s="117" t="s">
        <v>142</v>
      </c>
      <c r="D236" s="117" t="s">
        <v>160</v>
      </c>
      <c r="E236" s="74">
        <v>4</v>
      </c>
      <c r="F236" s="74">
        <v>2.3199999999999998</v>
      </c>
      <c r="G236" s="74">
        <v>25.98</v>
      </c>
      <c r="H236" s="38">
        <v>136</v>
      </c>
      <c r="I236" s="91">
        <f t="shared" si="8"/>
        <v>140.80000000000001</v>
      </c>
    </row>
    <row r="237" spans="1:9" s="6" customFormat="1" ht="36" customHeight="1">
      <c r="A237" s="33" t="s">
        <v>65</v>
      </c>
      <c r="B237" s="32">
        <v>200</v>
      </c>
      <c r="C237" s="32">
        <v>2008</v>
      </c>
      <c r="D237" s="32">
        <v>442</v>
      </c>
      <c r="E237" s="74">
        <v>1</v>
      </c>
      <c r="F237" s="74">
        <v>0.2</v>
      </c>
      <c r="G237" s="74">
        <v>19.170000000000002</v>
      </c>
      <c r="H237" s="38">
        <v>90</v>
      </c>
      <c r="I237" s="91">
        <f t="shared" si="8"/>
        <v>82.48</v>
      </c>
    </row>
    <row r="238" spans="1:9" s="6" customFormat="1" ht="36" customHeight="1">
      <c r="A238" s="29" t="s">
        <v>13</v>
      </c>
      <c r="B238" s="34">
        <v>970</v>
      </c>
      <c r="C238" s="92"/>
      <c r="D238" s="92"/>
      <c r="E238" s="75">
        <f>SUM(E231:E237)</f>
        <v>34.599999999999994</v>
      </c>
      <c r="F238" s="75">
        <f>SUM(F231:F237)</f>
        <v>32.53</v>
      </c>
      <c r="G238" s="75">
        <f>SUM(G231:G237)</f>
        <v>139.58000000000001</v>
      </c>
      <c r="H238" s="75">
        <f>SUM(H231:H237)</f>
        <v>958.12</v>
      </c>
      <c r="I238" s="91">
        <f t="shared" si="8"/>
        <v>989.49</v>
      </c>
    </row>
    <row r="239" spans="1:9" ht="33" customHeight="1">
      <c r="A239" s="199" t="s">
        <v>58</v>
      </c>
      <c r="B239" s="199"/>
      <c r="C239" s="34"/>
      <c r="D239" s="34"/>
      <c r="E239" s="75">
        <f>E229+E238</f>
        <v>52.8</v>
      </c>
      <c r="F239" s="75">
        <f>F229+F238</f>
        <v>51.230000000000004</v>
      </c>
      <c r="G239" s="75">
        <f>G229+G238</f>
        <v>224.38000000000002</v>
      </c>
      <c r="H239" s="75">
        <f>H229+H238</f>
        <v>1520.72</v>
      </c>
      <c r="I239" s="91">
        <f t="shared" si="8"/>
        <v>1569.79</v>
      </c>
    </row>
    <row r="240" spans="1:9">
      <c r="A240" s="68"/>
      <c r="B240" s="34"/>
      <c r="C240" s="34"/>
      <c r="D240" s="34"/>
      <c r="E240" s="34"/>
      <c r="F240" s="34"/>
      <c r="G240" s="34"/>
      <c r="H240" s="34"/>
      <c r="I240" s="91">
        <f t="shared" si="8"/>
        <v>0</v>
      </c>
    </row>
    <row r="241" spans="1:9">
      <c r="A241" s="68"/>
      <c r="B241" s="34"/>
      <c r="C241" s="34"/>
      <c r="D241" s="34"/>
      <c r="E241" s="34"/>
      <c r="F241" s="34"/>
      <c r="G241" s="34"/>
      <c r="H241" s="98"/>
      <c r="I241" s="91">
        <f t="shared" si="8"/>
        <v>0</v>
      </c>
    </row>
    <row r="242" spans="1:9" s="5" customFormat="1" ht="36" customHeight="1">
      <c r="A242" s="200" t="s">
        <v>14</v>
      </c>
      <c r="B242" s="67" t="s">
        <v>15</v>
      </c>
      <c r="C242" s="200" t="s">
        <v>16</v>
      </c>
      <c r="D242" s="200" t="s">
        <v>17</v>
      </c>
      <c r="E242" s="200" t="s">
        <v>24</v>
      </c>
      <c r="F242" s="200" t="s">
        <v>25</v>
      </c>
      <c r="G242" s="200" t="s">
        <v>18</v>
      </c>
      <c r="H242" s="201" t="s">
        <v>19</v>
      </c>
      <c r="I242" s="91" t="e">
        <f t="shared" si="8"/>
        <v>#VALUE!</v>
      </c>
    </row>
    <row r="243" spans="1:9" s="5" customFormat="1" ht="36" customHeight="1">
      <c r="A243" s="200"/>
      <c r="B243" s="67" t="s">
        <v>20</v>
      </c>
      <c r="C243" s="200"/>
      <c r="D243" s="200"/>
      <c r="E243" s="200"/>
      <c r="F243" s="200"/>
      <c r="G243" s="200"/>
      <c r="H243" s="201"/>
      <c r="I243" s="91"/>
    </row>
    <row r="244" spans="1:9" s="5" customFormat="1" ht="36" customHeight="1">
      <c r="A244" s="200"/>
      <c r="B244" s="200"/>
      <c r="C244" s="200"/>
      <c r="D244" s="200"/>
      <c r="E244" s="67" t="s">
        <v>21</v>
      </c>
      <c r="F244" s="67" t="s">
        <v>21</v>
      </c>
      <c r="G244" s="67" t="s">
        <v>21</v>
      </c>
      <c r="H244" s="201"/>
      <c r="I244" s="91"/>
    </row>
    <row r="245" spans="1:9" s="5" customFormat="1" ht="21" customHeight="1">
      <c r="A245" s="200"/>
      <c r="B245" s="200"/>
      <c r="C245" s="200"/>
      <c r="D245" s="200"/>
      <c r="E245" s="67" t="s">
        <v>20</v>
      </c>
      <c r="F245" s="67" t="s">
        <v>20</v>
      </c>
      <c r="G245" s="67" t="s">
        <v>20</v>
      </c>
      <c r="H245" s="201"/>
      <c r="I245" s="91" t="e">
        <f>(E245+G245)*4+F245*9</f>
        <v>#VALUE!</v>
      </c>
    </row>
    <row r="246" spans="1:9" s="5" customFormat="1" ht="18" customHeight="1">
      <c r="A246" s="195" t="s">
        <v>11</v>
      </c>
      <c r="B246" s="195"/>
      <c r="C246" s="195"/>
      <c r="D246" s="195"/>
      <c r="E246" s="195"/>
      <c r="F246" s="195"/>
      <c r="G246" s="195"/>
      <c r="H246" s="195"/>
      <c r="I246" s="195"/>
    </row>
    <row r="247" spans="1:9" s="5" customFormat="1" ht="18" customHeight="1">
      <c r="A247" s="196" t="s">
        <v>51</v>
      </c>
      <c r="B247" s="196"/>
      <c r="C247" s="196"/>
      <c r="D247" s="196"/>
      <c r="E247" s="196"/>
      <c r="F247" s="196"/>
      <c r="G247" s="196"/>
      <c r="H247" s="196"/>
      <c r="I247" s="93"/>
    </row>
    <row r="248" spans="1:9" s="5" customFormat="1" ht="36" customHeight="1">
      <c r="A248" s="113" t="s">
        <v>88</v>
      </c>
      <c r="B248" s="114">
        <v>200</v>
      </c>
      <c r="C248" s="114">
        <v>2008</v>
      </c>
      <c r="D248" s="114">
        <v>214</v>
      </c>
      <c r="E248" s="78">
        <v>18.100000000000001</v>
      </c>
      <c r="F248" s="78">
        <v>21.4</v>
      </c>
      <c r="G248" s="78">
        <v>18.399999999999999</v>
      </c>
      <c r="H248" s="78">
        <v>338.6</v>
      </c>
      <c r="I248" s="93"/>
    </row>
    <row r="249" spans="1:9" s="5" customFormat="1" ht="36" customHeight="1">
      <c r="A249" s="54" t="s">
        <v>63</v>
      </c>
      <c r="B249" s="55">
        <v>25</v>
      </c>
      <c r="C249" s="86" t="s">
        <v>142</v>
      </c>
      <c r="D249" s="86" t="s">
        <v>170</v>
      </c>
      <c r="E249" s="78">
        <v>2</v>
      </c>
      <c r="F249" s="78">
        <v>1.1599999999999999</v>
      </c>
      <c r="G249" s="78">
        <v>12.99</v>
      </c>
      <c r="H249" s="78">
        <v>68</v>
      </c>
      <c r="I249" s="93"/>
    </row>
    <row r="250" spans="1:9" s="5" customFormat="1" ht="36" customHeight="1">
      <c r="A250" s="62" t="s">
        <v>66</v>
      </c>
      <c r="B250" s="64" t="s">
        <v>62</v>
      </c>
      <c r="C250" s="64">
        <v>2008</v>
      </c>
      <c r="D250" s="64">
        <v>431</v>
      </c>
      <c r="E250" s="80">
        <v>0.2</v>
      </c>
      <c r="F250" s="80">
        <v>0.1</v>
      </c>
      <c r="G250" s="80">
        <v>15</v>
      </c>
      <c r="H250" s="80">
        <v>60</v>
      </c>
      <c r="I250" s="93"/>
    </row>
    <row r="251" spans="1:9" s="5" customFormat="1" ht="36" customHeight="1">
      <c r="A251" s="100" t="s">
        <v>116</v>
      </c>
      <c r="B251" s="101">
        <v>35</v>
      </c>
      <c r="C251" s="101" t="s">
        <v>142</v>
      </c>
      <c r="D251" s="101" t="s">
        <v>178</v>
      </c>
      <c r="E251" s="102">
        <v>0.63000000000000012</v>
      </c>
      <c r="F251" s="102">
        <v>0.1</v>
      </c>
      <c r="G251" s="102">
        <v>23.2</v>
      </c>
      <c r="H251" s="63">
        <v>101.6</v>
      </c>
      <c r="I251" s="93"/>
    </row>
    <row r="252" spans="1:9" s="5" customFormat="1" ht="36" customHeight="1">
      <c r="A252" s="54" t="s">
        <v>30</v>
      </c>
      <c r="B252" s="55">
        <v>150</v>
      </c>
      <c r="C252" s="71">
        <v>2011</v>
      </c>
      <c r="D252" s="71">
        <v>338</v>
      </c>
      <c r="E252" s="78">
        <v>0.6</v>
      </c>
      <c r="F252" s="78">
        <v>0.6</v>
      </c>
      <c r="G252" s="78">
        <v>14</v>
      </c>
      <c r="H252" s="78">
        <v>64</v>
      </c>
      <c r="I252" s="93"/>
    </row>
    <row r="253" spans="1:9" s="5" customFormat="1" ht="36" customHeight="1">
      <c r="A253" s="29" t="s">
        <v>13</v>
      </c>
      <c r="B253" s="35">
        <v>615</v>
      </c>
      <c r="C253" s="35"/>
      <c r="D253" s="35"/>
      <c r="E253" s="76">
        <f>SUM(E248:E252)</f>
        <v>21.53</v>
      </c>
      <c r="F253" s="76">
        <f>SUM(F248:F252)</f>
        <v>23.360000000000003</v>
      </c>
      <c r="G253" s="76">
        <f>SUM(G248:G252)</f>
        <v>83.59</v>
      </c>
      <c r="H253" s="76">
        <f>SUM(H248:H252)</f>
        <v>632.20000000000005</v>
      </c>
      <c r="I253" s="93"/>
    </row>
    <row r="254" spans="1:9" s="5" customFormat="1" ht="18" customHeight="1">
      <c r="A254" s="195" t="s">
        <v>22</v>
      </c>
      <c r="B254" s="195"/>
      <c r="C254" s="195"/>
      <c r="D254" s="195"/>
      <c r="E254" s="195"/>
      <c r="F254" s="195"/>
      <c r="G254" s="195"/>
      <c r="H254" s="195"/>
      <c r="I254" s="195"/>
    </row>
    <row r="255" spans="1:9" s="6" customFormat="1" ht="36" customHeight="1">
      <c r="A255" s="97" t="s">
        <v>79</v>
      </c>
      <c r="B255" s="89">
        <v>100</v>
      </c>
      <c r="C255" s="89">
        <v>2008</v>
      </c>
      <c r="D255" s="89">
        <v>40</v>
      </c>
      <c r="E255" s="90">
        <v>1.6</v>
      </c>
      <c r="F255" s="90">
        <v>5.0999999999999996</v>
      </c>
      <c r="G255" s="90">
        <v>7.7</v>
      </c>
      <c r="H255" s="107">
        <v>83</v>
      </c>
      <c r="I255" s="91">
        <f t="shared" ref="I255:I265" si="9">(E255+G255)*4+F255*9</f>
        <v>83.1</v>
      </c>
    </row>
    <row r="256" spans="1:9" s="6" customFormat="1" ht="36" customHeight="1">
      <c r="A256" s="159" t="s">
        <v>153</v>
      </c>
      <c r="B256" s="151" t="s">
        <v>154</v>
      </c>
      <c r="C256" s="151" t="s">
        <v>142</v>
      </c>
      <c r="D256" s="151" t="s">
        <v>179</v>
      </c>
      <c r="E256" s="160">
        <v>3.62</v>
      </c>
      <c r="F256" s="160">
        <v>4.87</v>
      </c>
      <c r="G256" s="160">
        <v>18.62</v>
      </c>
      <c r="H256" s="66">
        <v>132.5</v>
      </c>
      <c r="I256" s="91">
        <f t="shared" si="9"/>
        <v>132.79000000000002</v>
      </c>
    </row>
    <row r="257" spans="1:9" s="6" customFormat="1" ht="36" customHeight="1">
      <c r="A257" s="59" t="s">
        <v>155</v>
      </c>
      <c r="B257" s="151">
        <v>280</v>
      </c>
      <c r="C257" s="151" t="s">
        <v>142</v>
      </c>
      <c r="D257" s="151" t="s">
        <v>180</v>
      </c>
      <c r="E257" s="160">
        <v>17.32</v>
      </c>
      <c r="F257" s="160">
        <v>18.36</v>
      </c>
      <c r="G257" s="160">
        <v>27.1</v>
      </c>
      <c r="H257" s="66">
        <v>342.8</v>
      </c>
      <c r="I257" s="91">
        <f t="shared" si="9"/>
        <v>342.92</v>
      </c>
    </row>
    <row r="258" spans="1:9" s="6" customFormat="1" ht="36" customHeight="1">
      <c r="A258" s="127" t="s">
        <v>64</v>
      </c>
      <c r="B258" s="140">
        <v>60</v>
      </c>
      <c r="C258" s="145" t="s">
        <v>142</v>
      </c>
      <c r="D258" s="145" t="s">
        <v>161</v>
      </c>
      <c r="E258" s="141">
        <v>4.8</v>
      </c>
      <c r="F258" s="141">
        <v>2.5499999999999998</v>
      </c>
      <c r="G258" s="141">
        <v>30.6</v>
      </c>
      <c r="H258" s="132">
        <v>138</v>
      </c>
      <c r="I258" s="91">
        <f t="shared" si="9"/>
        <v>164.54999999999998</v>
      </c>
    </row>
    <row r="259" spans="1:9" s="6" customFormat="1" ht="36" customHeight="1">
      <c r="A259" s="27" t="s">
        <v>63</v>
      </c>
      <c r="B259" s="32">
        <v>50</v>
      </c>
      <c r="C259" s="117" t="s">
        <v>142</v>
      </c>
      <c r="D259" s="117" t="s">
        <v>160</v>
      </c>
      <c r="E259" s="74">
        <v>4</v>
      </c>
      <c r="F259" s="74">
        <v>2.3199999999999998</v>
      </c>
      <c r="G259" s="74">
        <v>25.98</v>
      </c>
      <c r="H259" s="38">
        <v>136</v>
      </c>
      <c r="I259" s="91">
        <f t="shared" si="9"/>
        <v>140.80000000000001</v>
      </c>
    </row>
    <row r="260" spans="1:9" s="6" customFormat="1" ht="36" customHeight="1">
      <c r="A260" s="33" t="s">
        <v>117</v>
      </c>
      <c r="B260" s="32">
        <v>200</v>
      </c>
      <c r="C260" s="65" t="s">
        <v>142</v>
      </c>
      <c r="D260" s="65" t="s">
        <v>156</v>
      </c>
      <c r="E260" s="38">
        <v>0.6</v>
      </c>
      <c r="F260" s="38">
        <v>0.1</v>
      </c>
      <c r="G260" s="38">
        <v>23.5</v>
      </c>
      <c r="H260" s="74">
        <v>97.2</v>
      </c>
      <c r="I260" s="91">
        <f t="shared" si="9"/>
        <v>97.300000000000011</v>
      </c>
    </row>
    <row r="261" spans="1:9" s="6" customFormat="1" ht="36" customHeight="1">
      <c r="A261" s="29" t="s">
        <v>13</v>
      </c>
      <c r="B261" s="34">
        <v>960</v>
      </c>
      <c r="C261" s="92"/>
      <c r="D261" s="92"/>
      <c r="E261" s="75">
        <f>SUM(E255:E260)</f>
        <v>31.94</v>
      </c>
      <c r="F261" s="75">
        <f>SUM(F255:F260)</f>
        <v>33.299999999999997</v>
      </c>
      <c r="G261" s="75">
        <f>SUM(G255:G260)</f>
        <v>133.5</v>
      </c>
      <c r="H261" s="75">
        <f>SUM(H255:H260)</f>
        <v>929.5</v>
      </c>
      <c r="I261" s="91">
        <f t="shared" si="9"/>
        <v>961.46</v>
      </c>
    </row>
    <row r="262" spans="1:9" ht="33" customHeight="1">
      <c r="A262" s="199" t="s">
        <v>58</v>
      </c>
      <c r="B262" s="199"/>
      <c r="C262" s="34"/>
      <c r="D262" s="34"/>
      <c r="E262" s="75">
        <f>E253+E261</f>
        <v>53.47</v>
      </c>
      <c r="F262" s="75">
        <f>F253+F261</f>
        <v>56.66</v>
      </c>
      <c r="G262" s="75">
        <f>G253+G261</f>
        <v>217.09</v>
      </c>
      <c r="H262" s="75">
        <f>H253+H261</f>
        <v>1561.7</v>
      </c>
      <c r="I262" s="91">
        <f t="shared" si="9"/>
        <v>1592.1799999999998</v>
      </c>
    </row>
    <row r="263" spans="1:9">
      <c r="A263" s="68"/>
      <c r="B263" s="34"/>
      <c r="C263" s="34"/>
      <c r="D263" s="34"/>
      <c r="E263" s="34"/>
      <c r="F263" s="34"/>
      <c r="G263" s="34"/>
      <c r="H263" s="34"/>
      <c r="I263" s="91">
        <f t="shared" si="9"/>
        <v>0</v>
      </c>
    </row>
    <row r="264" spans="1:9" s="5" customFormat="1" ht="27" customHeight="1">
      <c r="A264" s="68"/>
      <c r="B264" s="34"/>
      <c r="C264" s="34"/>
      <c r="D264" s="34"/>
      <c r="E264" s="34"/>
      <c r="F264" s="34"/>
      <c r="G264" s="34"/>
      <c r="H264" s="98"/>
      <c r="I264" s="91">
        <f t="shared" si="9"/>
        <v>0</v>
      </c>
    </row>
    <row r="265" spans="1:9" s="6" customFormat="1" ht="48" customHeight="1">
      <c r="A265" s="200" t="s">
        <v>14</v>
      </c>
      <c r="B265" s="67" t="s">
        <v>15</v>
      </c>
      <c r="C265" s="200" t="s">
        <v>16</v>
      </c>
      <c r="D265" s="200" t="s">
        <v>17</v>
      </c>
      <c r="E265" s="200" t="s">
        <v>24</v>
      </c>
      <c r="F265" s="200" t="s">
        <v>25</v>
      </c>
      <c r="G265" s="200" t="s">
        <v>18</v>
      </c>
      <c r="H265" s="201" t="s">
        <v>19</v>
      </c>
      <c r="I265" s="91" t="e">
        <f t="shared" si="9"/>
        <v>#VALUE!</v>
      </c>
    </row>
    <row r="266" spans="1:9" s="6" customFormat="1" ht="48" customHeight="1">
      <c r="A266" s="200"/>
      <c r="B266" s="67" t="s">
        <v>20</v>
      </c>
      <c r="C266" s="200"/>
      <c r="D266" s="200"/>
      <c r="E266" s="200"/>
      <c r="F266" s="200"/>
      <c r="G266" s="200"/>
      <c r="H266" s="201"/>
      <c r="I266" s="91"/>
    </row>
    <row r="267" spans="1:9" s="6" customFormat="1" ht="24" customHeight="1">
      <c r="A267" s="200"/>
      <c r="B267" s="200"/>
      <c r="C267" s="200"/>
      <c r="D267" s="200"/>
      <c r="E267" s="67" t="s">
        <v>21</v>
      </c>
      <c r="F267" s="67" t="s">
        <v>21</v>
      </c>
      <c r="G267" s="67" t="s">
        <v>21</v>
      </c>
      <c r="H267" s="201"/>
      <c r="I267" s="91"/>
    </row>
    <row r="268" spans="1:9" s="6" customFormat="1" ht="21" customHeight="1">
      <c r="A268" s="200"/>
      <c r="B268" s="200"/>
      <c r="C268" s="200"/>
      <c r="D268" s="200"/>
      <c r="E268" s="67" t="s">
        <v>20</v>
      </c>
      <c r="F268" s="67" t="s">
        <v>20</v>
      </c>
      <c r="G268" s="67" t="s">
        <v>20</v>
      </c>
      <c r="H268" s="201"/>
      <c r="I268" s="91" t="e">
        <f>(E268+G268)*4+F268*9</f>
        <v>#VALUE!</v>
      </c>
    </row>
    <row r="269" spans="1:9" s="6" customFormat="1" ht="21" customHeight="1">
      <c r="A269" s="195" t="s">
        <v>12</v>
      </c>
      <c r="B269" s="195"/>
      <c r="C269" s="195"/>
      <c r="D269" s="195"/>
      <c r="E269" s="195"/>
      <c r="F269" s="195"/>
      <c r="G269" s="195"/>
      <c r="H269" s="195"/>
      <c r="I269" s="195"/>
    </row>
    <row r="270" spans="1:9" s="6" customFormat="1" ht="21" customHeight="1">
      <c r="A270" s="196" t="s">
        <v>51</v>
      </c>
      <c r="B270" s="196"/>
      <c r="C270" s="196"/>
      <c r="D270" s="196"/>
      <c r="E270" s="196"/>
      <c r="F270" s="196"/>
      <c r="G270" s="196"/>
      <c r="H270" s="196"/>
      <c r="I270" s="93"/>
    </row>
    <row r="271" spans="1:9" s="6" customFormat="1" ht="36" customHeight="1">
      <c r="A271" s="27" t="s">
        <v>73</v>
      </c>
      <c r="B271" s="115" t="s">
        <v>119</v>
      </c>
      <c r="C271" s="28">
        <v>2008</v>
      </c>
      <c r="D271" s="28">
        <v>189</v>
      </c>
      <c r="E271" s="81">
        <v>10.199999999999999</v>
      </c>
      <c r="F271" s="73">
        <v>12.4</v>
      </c>
      <c r="G271" s="73">
        <v>38.4</v>
      </c>
      <c r="H271" s="73">
        <v>269.60000000000002</v>
      </c>
      <c r="I271" s="93"/>
    </row>
    <row r="272" spans="1:9" s="6" customFormat="1" ht="36" customHeight="1">
      <c r="A272" s="97" t="s">
        <v>110</v>
      </c>
      <c r="B272" s="112" t="s">
        <v>111</v>
      </c>
      <c r="C272" s="99">
        <v>2008</v>
      </c>
      <c r="D272" s="99">
        <v>14</v>
      </c>
      <c r="E272" s="81">
        <v>3.45</v>
      </c>
      <c r="F272" s="81">
        <v>4.4000000000000004</v>
      </c>
      <c r="G272" s="81">
        <v>0</v>
      </c>
      <c r="H272" s="81">
        <v>54.5</v>
      </c>
      <c r="I272" s="93"/>
    </row>
    <row r="273" spans="1:9" s="6" customFormat="1" ht="36" customHeight="1">
      <c r="A273" s="39" t="s">
        <v>63</v>
      </c>
      <c r="B273" s="40">
        <v>25</v>
      </c>
      <c r="C273" s="86" t="s">
        <v>142</v>
      </c>
      <c r="D273" s="86" t="s">
        <v>170</v>
      </c>
      <c r="E273" s="79">
        <v>2</v>
      </c>
      <c r="F273" s="79">
        <v>1.1599999999999999</v>
      </c>
      <c r="G273" s="79">
        <v>12.99</v>
      </c>
      <c r="H273" s="79">
        <v>68</v>
      </c>
      <c r="I273" s="93"/>
    </row>
    <row r="274" spans="1:9" s="6" customFormat="1" ht="36" customHeight="1">
      <c r="A274" s="27" t="s">
        <v>72</v>
      </c>
      <c r="B274" s="28">
        <v>200</v>
      </c>
      <c r="C274" s="28">
        <v>2008</v>
      </c>
      <c r="D274" s="28">
        <v>432</v>
      </c>
      <c r="E274" s="73">
        <v>1.5</v>
      </c>
      <c r="F274" s="73">
        <v>1.3</v>
      </c>
      <c r="G274" s="73">
        <v>22.4</v>
      </c>
      <c r="H274" s="73">
        <v>107</v>
      </c>
      <c r="I274" s="93"/>
    </row>
    <row r="275" spans="1:9" s="6" customFormat="1" ht="36" customHeight="1">
      <c r="A275" s="33" t="s">
        <v>93</v>
      </c>
      <c r="B275" s="92">
        <v>170</v>
      </c>
      <c r="C275" s="71">
        <v>2011</v>
      </c>
      <c r="D275" s="71">
        <v>338</v>
      </c>
      <c r="E275" s="74">
        <v>1.53</v>
      </c>
      <c r="F275" s="74">
        <v>0.34</v>
      </c>
      <c r="G275" s="74">
        <v>13.77</v>
      </c>
      <c r="H275" s="38">
        <v>73.099999999999994</v>
      </c>
      <c r="I275" s="93"/>
    </row>
    <row r="276" spans="1:9" s="6" customFormat="1" ht="36" customHeight="1">
      <c r="A276" s="29" t="s">
        <v>13</v>
      </c>
      <c r="B276" s="35">
        <v>640</v>
      </c>
      <c r="C276" s="35"/>
      <c r="D276" s="35"/>
      <c r="E276" s="76">
        <f>SUM(E271:E275)</f>
        <v>18.68</v>
      </c>
      <c r="F276" s="76">
        <f>SUM(F271:F275)</f>
        <v>19.600000000000001</v>
      </c>
      <c r="G276" s="76">
        <f>SUM(G271:G275)</f>
        <v>87.559999999999988</v>
      </c>
      <c r="H276" s="76">
        <f>SUM(H271:H275)</f>
        <v>572.20000000000005</v>
      </c>
      <c r="I276" s="93"/>
    </row>
    <row r="277" spans="1:9" s="6" customFormat="1" ht="21" customHeight="1">
      <c r="A277" s="195" t="s">
        <v>22</v>
      </c>
      <c r="B277" s="195"/>
      <c r="C277" s="195"/>
      <c r="D277" s="195"/>
      <c r="E277" s="195"/>
      <c r="F277" s="195"/>
      <c r="G277" s="195"/>
      <c r="H277" s="195"/>
      <c r="I277" s="195"/>
    </row>
    <row r="278" spans="1:9" s="6" customFormat="1" ht="36" customHeight="1">
      <c r="A278" s="97" t="s">
        <v>134</v>
      </c>
      <c r="B278" s="89">
        <v>100</v>
      </c>
      <c r="C278" s="89">
        <v>2008</v>
      </c>
      <c r="D278" s="89">
        <v>41</v>
      </c>
      <c r="E278" s="74">
        <v>1.2</v>
      </c>
      <c r="F278" s="74">
        <v>5.2</v>
      </c>
      <c r="G278" s="74">
        <v>9.5</v>
      </c>
      <c r="H278" s="38">
        <v>90</v>
      </c>
      <c r="I278" s="91">
        <f t="shared" ref="I278:I285" si="10">(E278+G278)*4+F278*9</f>
        <v>89.6</v>
      </c>
    </row>
    <row r="279" spans="1:9" s="6" customFormat="1" ht="36" customHeight="1">
      <c r="A279" s="88" t="s">
        <v>89</v>
      </c>
      <c r="B279" s="89" t="s">
        <v>2</v>
      </c>
      <c r="C279" s="89">
        <v>2008</v>
      </c>
      <c r="D279" s="89">
        <v>115</v>
      </c>
      <c r="E279" s="90">
        <v>7.75</v>
      </c>
      <c r="F279" s="90">
        <v>12.6</v>
      </c>
      <c r="G279" s="90">
        <v>12.52</v>
      </c>
      <c r="H279" s="38">
        <v>210.2</v>
      </c>
      <c r="I279" s="91">
        <f t="shared" si="10"/>
        <v>194.48</v>
      </c>
    </row>
    <row r="280" spans="1:9" s="6" customFormat="1" ht="36" customHeight="1">
      <c r="A280" s="33" t="s">
        <v>122</v>
      </c>
      <c r="B280" s="32">
        <v>100</v>
      </c>
      <c r="C280" s="32">
        <v>2008</v>
      </c>
      <c r="D280" s="32">
        <v>241</v>
      </c>
      <c r="E280" s="74">
        <v>11.3</v>
      </c>
      <c r="F280" s="74">
        <v>3.6</v>
      </c>
      <c r="G280" s="38">
        <v>6</v>
      </c>
      <c r="H280" s="38">
        <v>110</v>
      </c>
      <c r="I280" s="91">
        <f t="shared" si="10"/>
        <v>101.6</v>
      </c>
    </row>
    <row r="281" spans="1:9" s="6" customFormat="1" ht="36" customHeight="1">
      <c r="A281" s="88" t="s">
        <v>96</v>
      </c>
      <c r="B281" s="89">
        <v>180</v>
      </c>
      <c r="C281" s="89">
        <v>2008</v>
      </c>
      <c r="D281" s="89">
        <v>335</v>
      </c>
      <c r="E281" s="90">
        <v>3.7</v>
      </c>
      <c r="F281" s="108">
        <v>6.4</v>
      </c>
      <c r="G281" s="90">
        <v>24.3</v>
      </c>
      <c r="H281" s="107">
        <v>169.2</v>
      </c>
      <c r="I281" s="91">
        <f t="shared" si="10"/>
        <v>169.6</v>
      </c>
    </row>
    <row r="282" spans="1:9" s="6" customFormat="1" ht="36" customHeight="1">
      <c r="A282" s="27" t="s">
        <v>64</v>
      </c>
      <c r="B282" s="32">
        <v>60</v>
      </c>
      <c r="C282" s="117" t="s">
        <v>142</v>
      </c>
      <c r="D282" s="117" t="s">
        <v>161</v>
      </c>
      <c r="E282" s="74">
        <v>4.8</v>
      </c>
      <c r="F282" s="74">
        <v>2.5499999999999998</v>
      </c>
      <c r="G282" s="74">
        <v>30.6</v>
      </c>
      <c r="H282" s="38">
        <v>138</v>
      </c>
      <c r="I282" s="91">
        <f t="shared" si="10"/>
        <v>164.54999999999998</v>
      </c>
    </row>
    <row r="283" spans="1:9" s="6" customFormat="1" ht="36" customHeight="1">
      <c r="A283" s="33" t="s">
        <v>63</v>
      </c>
      <c r="B283" s="32">
        <v>50</v>
      </c>
      <c r="C283" s="117" t="s">
        <v>142</v>
      </c>
      <c r="D283" s="117" t="s">
        <v>160</v>
      </c>
      <c r="E283" s="74">
        <v>4</v>
      </c>
      <c r="F283" s="74">
        <v>2.3199999999999998</v>
      </c>
      <c r="G283" s="74">
        <v>25.98</v>
      </c>
      <c r="H283" s="38">
        <v>136</v>
      </c>
      <c r="I283" s="91">
        <f t="shared" si="10"/>
        <v>140.80000000000001</v>
      </c>
    </row>
    <row r="284" spans="1:9" s="6" customFormat="1" ht="36" customHeight="1">
      <c r="A284" s="33" t="s">
        <v>102</v>
      </c>
      <c r="B284" s="32">
        <v>200</v>
      </c>
      <c r="C284" s="70" t="s">
        <v>142</v>
      </c>
      <c r="D284" s="65" t="s">
        <v>145</v>
      </c>
      <c r="E284" s="74">
        <v>0.2</v>
      </c>
      <c r="F284" s="74">
        <v>0.2</v>
      </c>
      <c r="G284" s="74">
        <v>20.100000000000001</v>
      </c>
      <c r="H284" s="74">
        <v>87.8</v>
      </c>
      <c r="I284" s="91">
        <f t="shared" si="10"/>
        <v>83</v>
      </c>
    </row>
    <row r="285" spans="1:9" s="6" customFormat="1" ht="36" customHeight="1">
      <c r="A285" s="37" t="s">
        <v>13</v>
      </c>
      <c r="B285" s="35">
        <v>950</v>
      </c>
      <c r="C285" s="92"/>
      <c r="D285" s="92"/>
      <c r="E285" s="75">
        <f>SUM(E278:E284)</f>
        <v>32.950000000000003</v>
      </c>
      <c r="F285" s="75">
        <f>SUM(F278:F284)</f>
        <v>32.870000000000005</v>
      </c>
      <c r="G285" s="75">
        <f>SUM(G278:G284)</f>
        <v>129</v>
      </c>
      <c r="H285" s="75">
        <f>SUM(H278:H284)</f>
        <v>941.19999999999993</v>
      </c>
      <c r="I285" s="91">
        <f t="shared" si="10"/>
        <v>943.63</v>
      </c>
    </row>
    <row r="286" spans="1:9" s="6" customFormat="1" ht="36" customHeight="1">
      <c r="A286" s="197" t="s">
        <v>58</v>
      </c>
      <c r="B286" s="197"/>
      <c r="C286" s="106"/>
      <c r="D286" s="106"/>
      <c r="E286" s="82">
        <f>E276+E285</f>
        <v>51.63</v>
      </c>
      <c r="F286" s="82">
        <f>F276+F285</f>
        <v>52.470000000000006</v>
      </c>
      <c r="G286" s="82">
        <f>G276+G285</f>
        <v>216.56</v>
      </c>
      <c r="H286" s="82">
        <f>H276+H285</f>
        <v>1513.4</v>
      </c>
      <c r="I286" s="116"/>
    </row>
    <row r="287" spans="1:9" ht="21" customHeight="1">
      <c r="A287" s="7"/>
      <c r="B287" s="7"/>
      <c r="C287" s="8"/>
      <c r="D287" s="8"/>
      <c r="E287" s="9"/>
      <c r="F287" s="9"/>
      <c r="G287" s="9"/>
      <c r="H287" s="8"/>
    </row>
    <row r="288" spans="1:9" ht="30" customHeight="1">
      <c r="A288" s="12" t="s">
        <v>53</v>
      </c>
      <c r="B288" s="13" t="s">
        <v>54</v>
      </c>
      <c r="C288" s="13" t="s">
        <v>55</v>
      </c>
      <c r="D288" s="13" t="s">
        <v>56</v>
      </c>
      <c r="E288" s="14" t="s">
        <v>57</v>
      </c>
      <c r="F288" s="9"/>
      <c r="G288" s="9"/>
      <c r="H288" s="8"/>
    </row>
    <row r="289" spans="1:8" ht="30" customHeight="1">
      <c r="A289" s="12" t="s">
        <v>34</v>
      </c>
      <c r="B289" s="188">
        <f>E37</f>
        <v>48.1</v>
      </c>
      <c r="C289" s="189">
        <f>F37</f>
        <v>52.21</v>
      </c>
      <c r="D289" s="189">
        <f>G37</f>
        <v>227.42000000000002</v>
      </c>
      <c r="E289" s="189">
        <f>H37</f>
        <v>1536.86</v>
      </c>
      <c r="F289" s="9"/>
      <c r="G289" s="9"/>
      <c r="H289" s="8"/>
    </row>
    <row r="290" spans="1:8" ht="30" customHeight="1">
      <c r="A290" s="12" t="s">
        <v>35</v>
      </c>
      <c r="B290" s="189">
        <f>E59</f>
        <v>53.89</v>
      </c>
      <c r="C290" s="189">
        <f>F59</f>
        <v>57.28</v>
      </c>
      <c r="D290" s="189">
        <f>G59</f>
        <v>228.45000000000002</v>
      </c>
      <c r="E290" s="189">
        <f>H59</f>
        <v>1633.2</v>
      </c>
      <c r="F290" s="9"/>
      <c r="G290" s="9"/>
      <c r="H290" s="8"/>
    </row>
    <row r="291" spans="1:8" ht="30" customHeight="1">
      <c r="A291" s="12" t="s">
        <v>36</v>
      </c>
      <c r="B291" s="189">
        <f>E82</f>
        <v>50.06</v>
      </c>
      <c r="C291" s="189">
        <f>F82</f>
        <v>50.879999999999995</v>
      </c>
      <c r="D291" s="189">
        <f>G82</f>
        <v>225.34000000000003</v>
      </c>
      <c r="E291" s="189">
        <f>H82</f>
        <v>1594.92</v>
      </c>
      <c r="F291" s="9"/>
      <c r="G291" s="9"/>
      <c r="H291" s="8"/>
    </row>
    <row r="292" spans="1:8" ht="30" customHeight="1">
      <c r="A292" s="12" t="s">
        <v>37</v>
      </c>
      <c r="B292" s="189">
        <f>E104</f>
        <v>49.5</v>
      </c>
      <c r="C292" s="189">
        <f>F104</f>
        <v>54.519999999999996</v>
      </c>
      <c r="D292" s="189">
        <f>G104</f>
        <v>216.53000000000003</v>
      </c>
      <c r="E292" s="189">
        <f>H104</f>
        <v>1578.33</v>
      </c>
      <c r="F292" s="9"/>
      <c r="G292" s="9"/>
      <c r="H292" s="8"/>
    </row>
    <row r="293" spans="1:8" ht="30" customHeight="1">
      <c r="A293" s="12" t="s">
        <v>38</v>
      </c>
      <c r="B293" s="188">
        <f>E125</f>
        <v>51.430000000000007</v>
      </c>
      <c r="C293" s="188">
        <f>F125</f>
        <v>51.64</v>
      </c>
      <c r="D293" s="190">
        <f>G125</f>
        <v>215.87</v>
      </c>
      <c r="E293" s="188">
        <f>H125</f>
        <v>1518.8200000000002</v>
      </c>
      <c r="F293" s="9"/>
      <c r="G293" s="9"/>
      <c r="H293" s="8"/>
    </row>
    <row r="294" spans="1:8" ht="30" customHeight="1">
      <c r="A294" s="12" t="s">
        <v>39</v>
      </c>
      <c r="B294" s="189">
        <f>E148</f>
        <v>48</v>
      </c>
      <c r="C294" s="189">
        <f>F148</f>
        <v>46.94</v>
      </c>
      <c r="D294" s="189">
        <f>G148</f>
        <v>227.82</v>
      </c>
      <c r="E294" s="189">
        <f>H148</f>
        <v>1501.73</v>
      </c>
      <c r="F294" s="9"/>
      <c r="G294" s="9"/>
      <c r="H294" s="8"/>
    </row>
    <row r="295" spans="1:8" ht="30" customHeight="1">
      <c r="A295" s="11" t="s">
        <v>40</v>
      </c>
      <c r="B295" s="31">
        <f>B289+B290+B291+B292+B293+B294</f>
        <v>300.98</v>
      </c>
      <c r="C295" s="31">
        <f>C289+C290+C291+C292+C293+C294</f>
        <v>313.46999999999997</v>
      </c>
      <c r="D295" s="31">
        <f>D289+D290+D291+D292+D293+D294</f>
        <v>1341.43</v>
      </c>
      <c r="E295" s="31">
        <f>E289+E290+E291+E292+E293+E294</f>
        <v>9363.8599999999988</v>
      </c>
      <c r="F295" s="9"/>
      <c r="G295" s="9"/>
      <c r="H295" s="8"/>
    </row>
    <row r="296" spans="1:8" ht="30" customHeight="1">
      <c r="A296" s="11" t="s">
        <v>41</v>
      </c>
      <c r="B296" s="15">
        <f>B295/6</f>
        <v>50.163333333333334</v>
      </c>
      <c r="C296" s="15">
        <f>C295/6</f>
        <v>52.244999999999997</v>
      </c>
      <c r="D296" s="15">
        <f>D295/6</f>
        <v>223.57166666666669</v>
      </c>
      <c r="E296" s="15">
        <f>E295/6</f>
        <v>1560.6433333333332</v>
      </c>
      <c r="F296" s="9"/>
      <c r="G296" s="9"/>
      <c r="H296" s="8"/>
    </row>
    <row r="297" spans="1:8" ht="30" customHeight="1">
      <c r="A297" s="12" t="s">
        <v>128</v>
      </c>
      <c r="B297" s="189">
        <f>E171</f>
        <v>50.7</v>
      </c>
      <c r="C297" s="189">
        <f>F171</f>
        <v>47.949999999999996</v>
      </c>
      <c r="D297" s="189">
        <f>G171</f>
        <v>224.99</v>
      </c>
      <c r="E297" s="189">
        <f>H171</f>
        <v>1500.44</v>
      </c>
      <c r="F297" s="9"/>
      <c r="G297" s="9"/>
      <c r="H297" s="8"/>
    </row>
    <row r="298" spans="1:8" ht="30" customHeight="1">
      <c r="A298" s="12" t="s">
        <v>42</v>
      </c>
      <c r="B298" s="188">
        <f>E193</f>
        <v>52.730000000000004</v>
      </c>
      <c r="C298" s="188">
        <f>F193</f>
        <v>50.27</v>
      </c>
      <c r="D298" s="188">
        <f>G193</f>
        <v>223.64000000000001</v>
      </c>
      <c r="E298" s="188">
        <f>H193</f>
        <v>1547.96</v>
      </c>
      <c r="F298" s="9"/>
      <c r="G298" s="9"/>
      <c r="H298" s="8"/>
    </row>
    <row r="299" spans="1:8" ht="30" customHeight="1">
      <c r="A299" s="12" t="s">
        <v>43</v>
      </c>
      <c r="B299" s="189">
        <f>E217</f>
        <v>51.14</v>
      </c>
      <c r="C299" s="189">
        <f>F217</f>
        <v>56.120000000000005</v>
      </c>
      <c r="D299" s="189">
        <f>G217</f>
        <v>225.01</v>
      </c>
      <c r="E299" s="189">
        <f>H217</f>
        <v>1509.46</v>
      </c>
      <c r="F299" s="9"/>
      <c r="G299" s="9"/>
      <c r="H299" s="8"/>
    </row>
    <row r="300" spans="1:8" ht="30" customHeight="1">
      <c r="A300" s="12" t="s">
        <v>44</v>
      </c>
      <c r="B300" s="189">
        <f>E239</f>
        <v>52.8</v>
      </c>
      <c r="C300" s="189">
        <f>F239</f>
        <v>51.230000000000004</v>
      </c>
      <c r="D300" s="189">
        <f>G239</f>
        <v>224.38000000000002</v>
      </c>
      <c r="E300" s="189">
        <f>H239</f>
        <v>1520.72</v>
      </c>
      <c r="F300" s="9"/>
      <c r="G300" s="9"/>
      <c r="H300" s="8"/>
    </row>
    <row r="301" spans="1:8" ht="30" customHeight="1">
      <c r="A301" s="12" t="s">
        <v>45</v>
      </c>
      <c r="B301" s="189">
        <f>E262</f>
        <v>53.47</v>
      </c>
      <c r="C301" s="189">
        <f>F262</f>
        <v>56.66</v>
      </c>
      <c r="D301" s="189">
        <f>G262</f>
        <v>217.09</v>
      </c>
      <c r="E301" s="189">
        <f>H262</f>
        <v>1561.7</v>
      </c>
      <c r="F301" s="9"/>
      <c r="G301" s="9"/>
      <c r="H301" s="8"/>
    </row>
    <row r="302" spans="1:8" ht="30" customHeight="1">
      <c r="A302" s="12" t="s">
        <v>46</v>
      </c>
      <c r="B302" s="189">
        <f>E286</f>
        <v>51.63</v>
      </c>
      <c r="C302" s="189">
        <f>F286</f>
        <v>52.470000000000006</v>
      </c>
      <c r="D302" s="189">
        <f>G286</f>
        <v>216.56</v>
      </c>
      <c r="E302" s="189">
        <f>H286</f>
        <v>1513.4</v>
      </c>
      <c r="F302" s="9"/>
      <c r="G302" s="9"/>
      <c r="H302" s="8"/>
    </row>
    <row r="303" spans="1:8" ht="30" customHeight="1">
      <c r="A303" s="11" t="s">
        <v>40</v>
      </c>
      <c r="B303" s="15">
        <f>B297+B298+B299+B300+B301+B302</f>
        <v>312.47000000000003</v>
      </c>
      <c r="C303" s="15">
        <f>C297+C298+C299+C300+C301+C302</f>
        <v>314.70000000000005</v>
      </c>
      <c r="D303" s="15">
        <f>D297+D298+D299+D300+D301+D302</f>
        <v>1331.6699999999998</v>
      </c>
      <c r="E303" s="15">
        <f>E297+E298+E299+E300+E301+E302</f>
        <v>9153.68</v>
      </c>
      <c r="F303" s="9"/>
      <c r="G303" s="9"/>
      <c r="H303" s="8"/>
    </row>
    <row r="304" spans="1:8" ht="30" customHeight="1">
      <c r="A304" s="11" t="s">
        <v>41</v>
      </c>
      <c r="B304" s="15">
        <f>B303/6</f>
        <v>52.07833333333334</v>
      </c>
      <c r="C304" s="15">
        <f>C303/6</f>
        <v>52.45000000000001</v>
      </c>
      <c r="D304" s="15">
        <f>D303/6</f>
        <v>221.94499999999996</v>
      </c>
      <c r="E304" s="15">
        <f>E303/6</f>
        <v>1525.6133333333335</v>
      </c>
      <c r="F304" s="9"/>
      <c r="G304" s="9"/>
      <c r="H304" s="8"/>
    </row>
    <row r="305" spans="1:8" ht="30" customHeight="1">
      <c r="A305" s="11" t="s">
        <v>47</v>
      </c>
      <c r="B305" s="15">
        <f>(B295+B303)/12</f>
        <v>51.120833333333337</v>
      </c>
      <c r="C305" s="15">
        <f>(C295+C303)/12</f>
        <v>52.347500000000004</v>
      </c>
      <c r="D305" s="15">
        <f>(D295+D303)/12</f>
        <v>222.75833333333333</v>
      </c>
      <c r="E305" s="15">
        <f>(E295+E303)/12</f>
        <v>1543.1283333333333</v>
      </c>
      <c r="F305" s="9"/>
      <c r="G305" s="9"/>
      <c r="H305" s="8"/>
    </row>
    <row r="306" spans="1:8">
      <c r="A306" s="192"/>
      <c r="B306" s="192"/>
      <c r="C306" s="192"/>
      <c r="D306" s="192"/>
      <c r="E306" s="192"/>
      <c r="F306" s="192"/>
      <c r="G306" s="192"/>
      <c r="H306" s="192"/>
    </row>
    <row r="307" spans="1:8">
      <c r="A307" s="16"/>
      <c r="B307" s="16"/>
      <c r="C307" s="16"/>
      <c r="D307" s="16"/>
      <c r="E307" s="16"/>
      <c r="F307" s="16"/>
      <c r="G307" s="16"/>
      <c r="H307" s="17"/>
    </row>
    <row r="308" spans="1:8" ht="18" customHeight="1">
      <c r="A308" s="192"/>
      <c r="B308" s="192"/>
      <c r="C308" s="192"/>
      <c r="D308" s="192"/>
      <c r="E308" s="192"/>
      <c r="F308" s="192"/>
      <c r="G308" s="192"/>
      <c r="H308" s="192"/>
    </row>
    <row r="309" spans="1:8" ht="36" customHeight="1">
      <c r="A309" s="198" t="s">
        <v>124</v>
      </c>
      <c r="B309" s="198"/>
      <c r="C309" s="198"/>
      <c r="D309" s="198"/>
      <c r="E309" s="198"/>
      <c r="F309" s="198"/>
      <c r="G309" s="198"/>
      <c r="H309" s="198"/>
    </row>
    <row r="310" spans="1:8">
      <c r="A310" s="41"/>
      <c r="B310" s="16"/>
      <c r="C310" s="16"/>
      <c r="D310" s="16"/>
      <c r="E310" s="16"/>
      <c r="F310" s="16"/>
      <c r="G310" s="16"/>
      <c r="H310" s="17"/>
    </row>
    <row r="311" spans="1:8" ht="18" customHeight="1">
      <c r="A311" s="41" t="s">
        <v>184</v>
      </c>
      <c r="B311" s="16"/>
      <c r="C311" s="16"/>
      <c r="D311" s="16"/>
      <c r="E311" s="16"/>
      <c r="F311" s="16"/>
      <c r="G311" s="16"/>
      <c r="H311" s="17"/>
    </row>
    <row r="312" spans="1:8" ht="18" customHeight="1">
      <c r="A312" s="192" t="s">
        <v>125</v>
      </c>
      <c r="B312" s="192"/>
      <c r="C312" s="192"/>
      <c r="D312" s="192"/>
      <c r="E312" s="192"/>
      <c r="F312" s="192"/>
      <c r="G312" s="192"/>
      <c r="H312" s="192"/>
    </row>
    <row r="313" spans="1:8" ht="18" customHeight="1">
      <c r="A313" s="16"/>
      <c r="B313" s="16"/>
      <c r="C313" s="16"/>
      <c r="D313" s="16"/>
      <c r="E313" s="16"/>
      <c r="F313" s="16"/>
      <c r="G313" s="16"/>
      <c r="H313" s="17"/>
    </row>
    <row r="314" spans="1:8" ht="45" customHeight="1">
      <c r="A314" s="192" t="s">
        <v>126</v>
      </c>
      <c r="B314" s="192"/>
      <c r="C314" s="192"/>
      <c r="D314" s="192"/>
      <c r="E314" s="192"/>
      <c r="F314" s="192"/>
      <c r="G314" s="192"/>
      <c r="H314" s="192"/>
    </row>
    <row r="315" spans="1:8" ht="30" customHeight="1">
      <c r="A315" s="191" t="s">
        <v>127</v>
      </c>
      <c r="B315" s="191"/>
      <c r="C315" s="191"/>
      <c r="D315" s="191"/>
      <c r="E315" s="191"/>
      <c r="F315" s="191"/>
      <c r="G315" s="191"/>
      <c r="H315" s="191"/>
    </row>
    <row r="316" spans="1:8" ht="18" customHeight="1">
      <c r="A316" s="41"/>
      <c r="B316" s="18"/>
      <c r="C316" s="18"/>
      <c r="D316" s="18"/>
      <c r="E316" s="18"/>
      <c r="F316" s="16"/>
      <c r="G316" s="16"/>
      <c r="H316" s="17"/>
    </row>
    <row r="317" spans="1:8" ht="18" customHeight="1">
      <c r="A317" s="192" t="s">
        <v>31</v>
      </c>
      <c r="B317" s="192"/>
      <c r="C317" s="192"/>
      <c r="D317" s="192"/>
      <c r="E317" s="192"/>
      <c r="F317" s="192"/>
      <c r="G317" s="192"/>
      <c r="H317" s="192"/>
    </row>
    <row r="318" spans="1:8" ht="18" customHeight="1">
      <c r="A318" s="16"/>
      <c r="B318" s="16"/>
      <c r="C318" s="16"/>
      <c r="D318" s="16"/>
      <c r="E318" s="16"/>
      <c r="F318" s="16"/>
      <c r="G318" s="16"/>
      <c r="H318" s="17"/>
    </row>
    <row r="319" spans="1:8" ht="18" customHeight="1">
      <c r="A319" s="16"/>
      <c r="B319" s="16"/>
      <c r="C319" s="16"/>
      <c r="D319" s="16"/>
      <c r="E319" s="16"/>
      <c r="F319" s="16"/>
      <c r="G319" s="16"/>
      <c r="H319" s="17"/>
    </row>
    <row r="320" spans="1:8" ht="18" customHeight="1">
      <c r="A320" s="192" t="s">
        <v>26</v>
      </c>
      <c r="B320" s="192"/>
      <c r="C320" s="192"/>
      <c r="D320" s="192"/>
      <c r="E320" s="192"/>
      <c r="F320" s="192"/>
      <c r="G320" s="192"/>
      <c r="H320" s="192"/>
    </row>
    <row r="321" spans="1:8" ht="18" customHeight="1">
      <c r="A321" s="16"/>
      <c r="B321" s="16"/>
      <c r="C321" s="16"/>
      <c r="D321" s="16"/>
      <c r="E321" s="16"/>
      <c r="F321" s="16"/>
      <c r="G321" s="16"/>
      <c r="H321" s="17"/>
    </row>
    <row r="322" spans="1:8" ht="18" customHeight="1"/>
    <row r="323" spans="1:8" ht="18" customHeight="1"/>
    <row r="324" spans="1:8" ht="18" customHeight="1"/>
    <row r="325" spans="1:8" ht="18" customHeight="1">
      <c r="A325" s="19"/>
      <c r="B325" s="16"/>
      <c r="C325" s="16"/>
      <c r="D325" s="16"/>
      <c r="E325" s="193"/>
      <c r="F325" s="193"/>
      <c r="G325" s="193"/>
      <c r="H325" s="17"/>
    </row>
    <row r="326" spans="1:8" ht="27" customHeight="1">
      <c r="A326" s="20"/>
      <c r="B326" s="21"/>
      <c r="C326" s="21"/>
      <c r="D326" s="21"/>
      <c r="E326" s="194"/>
      <c r="F326" s="194"/>
      <c r="G326" s="194"/>
      <c r="H326" s="194"/>
    </row>
    <row r="327" spans="1:8" ht="18" customHeight="1"/>
  </sheetData>
  <mergeCells count="158">
    <mergeCell ref="A11:I11"/>
    <mergeCell ref="A12:I12"/>
    <mergeCell ref="A13:I13"/>
    <mergeCell ref="C14:D14"/>
    <mergeCell ref="A15:A18"/>
    <mergeCell ref="C15:C18"/>
    <mergeCell ref="D15:D18"/>
    <mergeCell ref="E15:E16"/>
    <mergeCell ref="F15:F16"/>
    <mergeCell ref="G15:G16"/>
    <mergeCell ref="H15:H18"/>
    <mergeCell ref="B17:B18"/>
    <mergeCell ref="A19:I19"/>
    <mergeCell ref="A20:H20"/>
    <mergeCell ref="A27:I27"/>
    <mergeCell ref="A37:B37"/>
    <mergeCell ref="A39:A42"/>
    <mergeCell ref="C39:C42"/>
    <mergeCell ref="D39:D42"/>
    <mergeCell ref="E39:E40"/>
    <mergeCell ref="F39:F40"/>
    <mergeCell ref="G39:G40"/>
    <mergeCell ref="H39:H42"/>
    <mergeCell ref="B41:B42"/>
    <mergeCell ref="A43:I43"/>
    <mergeCell ref="A44:H44"/>
    <mergeCell ref="A50:I50"/>
    <mergeCell ref="A59:B59"/>
    <mergeCell ref="A61:A64"/>
    <mergeCell ref="C61:C64"/>
    <mergeCell ref="D61:D64"/>
    <mergeCell ref="E61:E62"/>
    <mergeCell ref="F61:F62"/>
    <mergeCell ref="G61:G62"/>
    <mergeCell ref="H61:H64"/>
    <mergeCell ref="B63:B64"/>
    <mergeCell ref="A65:I65"/>
    <mergeCell ref="A66:H66"/>
    <mergeCell ref="A73:I73"/>
    <mergeCell ref="A82:B82"/>
    <mergeCell ref="A84:A87"/>
    <mergeCell ref="C84:C87"/>
    <mergeCell ref="D84:D87"/>
    <mergeCell ref="E84:E85"/>
    <mergeCell ref="F84:F85"/>
    <mergeCell ref="G84:G85"/>
    <mergeCell ref="H84:H87"/>
    <mergeCell ref="B86:B87"/>
    <mergeCell ref="A88:I88"/>
    <mergeCell ref="A89:H89"/>
    <mergeCell ref="A95:I95"/>
    <mergeCell ref="A104:B104"/>
    <mergeCell ref="A106:A109"/>
    <mergeCell ref="C106:C109"/>
    <mergeCell ref="D106:D109"/>
    <mergeCell ref="E106:E107"/>
    <mergeCell ref="F106:F107"/>
    <mergeCell ref="G106:G107"/>
    <mergeCell ref="H106:H109"/>
    <mergeCell ref="B108:B109"/>
    <mergeCell ref="A110:I110"/>
    <mergeCell ref="A111:H111"/>
    <mergeCell ref="A117:I117"/>
    <mergeCell ref="A125:B125"/>
    <mergeCell ref="A127:A130"/>
    <mergeCell ref="C127:C130"/>
    <mergeCell ref="D127:D130"/>
    <mergeCell ref="E127:E128"/>
    <mergeCell ref="F127:F128"/>
    <mergeCell ref="G127:G128"/>
    <mergeCell ref="H127:H130"/>
    <mergeCell ref="B129:B130"/>
    <mergeCell ref="A131:I131"/>
    <mergeCell ref="A132:H132"/>
    <mergeCell ref="A139:I139"/>
    <mergeCell ref="A148:B148"/>
    <mergeCell ref="A150:A153"/>
    <mergeCell ref="C150:C153"/>
    <mergeCell ref="D150:D153"/>
    <mergeCell ref="E150:E151"/>
    <mergeCell ref="F150:F151"/>
    <mergeCell ref="G150:G151"/>
    <mergeCell ref="H150:H153"/>
    <mergeCell ref="B152:B153"/>
    <mergeCell ref="A154:I154"/>
    <mergeCell ref="A155:H155"/>
    <mergeCell ref="A162:I162"/>
    <mergeCell ref="A171:B171"/>
    <mergeCell ref="A174:A177"/>
    <mergeCell ref="C174:C177"/>
    <mergeCell ref="D174:D177"/>
    <mergeCell ref="E174:E175"/>
    <mergeCell ref="F174:F175"/>
    <mergeCell ref="G174:G175"/>
    <mergeCell ref="H174:H177"/>
    <mergeCell ref="B176:B177"/>
    <mergeCell ref="A178:I178"/>
    <mergeCell ref="A179:H179"/>
    <mergeCell ref="A185:I185"/>
    <mergeCell ref="A193:B193"/>
    <mergeCell ref="A195:A198"/>
    <mergeCell ref="C195:C198"/>
    <mergeCell ref="D195:D198"/>
    <mergeCell ref="E195:E196"/>
    <mergeCell ref="F195:F196"/>
    <mergeCell ref="G195:G196"/>
    <mergeCell ref="H195:H198"/>
    <mergeCell ref="B197:B198"/>
    <mergeCell ref="A199:I199"/>
    <mergeCell ref="A200:H200"/>
    <mergeCell ref="A208:I208"/>
    <mergeCell ref="A217:B217"/>
    <mergeCell ref="A219:A222"/>
    <mergeCell ref="C219:C222"/>
    <mergeCell ref="D219:D222"/>
    <mergeCell ref="E219:E220"/>
    <mergeCell ref="F219:F220"/>
    <mergeCell ref="G219:G220"/>
    <mergeCell ref="H219:H222"/>
    <mergeCell ref="B221:B222"/>
    <mergeCell ref="A223:I223"/>
    <mergeCell ref="A224:H224"/>
    <mergeCell ref="A230:I230"/>
    <mergeCell ref="A239:B239"/>
    <mergeCell ref="A242:A245"/>
    <mergeCell ref="C242:C245"/>
    <mergeCell ref="D242:D245"/>
    <mergeCell ref="E242:E243"/>
    <mergeCell ref="F242:F243"/>
    <mergeCell ref="G242:G243"/>
    <mergeCell ref="H242:H245"/>
    <mergeCell ref="B244:B245"/>
    <mergeCell ref="A246:I246"/>
    <mergeCell ref="A247:H247"/>
    <mergeCell ref="A254:I254"/>
    <mergeCell ref="A262:B262"/>
    <mergeCell ref="A265:A268"/>
    <mergeCell ref="C265:C268"/>
    <mergeCell ref="D265:D268"/>
    <mergeCell ref="E265:E266"/>
    <mergeCell ref="F265:F266"/>
    <mergeCell ref="G265:G266"/>
    <mergeCell ref="H265:H268"/>
    <mergeCell ref="B267:B268"/>
    <mergeCell ref="A315:H315"/>
    <mergeCell ref="A317:H317"/>
    <mergeCell ref="A320:H320"/>
    <mergeCell ref="E325:G325"/>
    <mergeCell ref="E326:H326"/>
    <mergeCell ref="A269:I269"/>
    <mergeCell ref="A270:H270"/>
    <mergeCell ref="A277:I277"/>
    <mergeCell ref="A286:B286"/>
    <mergeCell ref="A306:H306"/>
    <mergeCell ref="A308:H308"/>
    <mergeCell ref="A309:H309"/>
    <mergeCell ref="A312:H312"/>
    <mergeCell ref="A314:H314"/>
  </mergeCells>
  <pageMargins left="0.59055118110236227" right="0" top="0" bottom="0" header="0" footer="0"/>
  <pageSetup paperSize="9" scale="50" firstPageNumber="0" orientation="portrait" r:id="rId1"/>
  <rowBreaks count="7" manualBreakCount="7">
    <brk id="49" max="8" man="1"/>
    <brk id="94" max="8" man="1"/>
    <brk id="138" max="8" man="1"/>
    <brk id="184" max="8" man="1"/>
    <brk id="217" max="8" man="1"/>
    <brk id="262" max="8" man="1"/>
    <brk id="320" max="8" man="1"/>
  </rowBreaks>
  <colBreaks count="1" manualBreakCount="1">
    <brk id="8" max="3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User-14</cp:lastModifiedBy>
  <cp:revision>5</cp:revision>
  <cp:lastPrinted>2023-09-06T10:35:46Z</cp:lastPrinted>
  <dcterms:created xsi:type="dcterms:W3CDTF">2019-06-28T08:42:23Z</dcterms:created>
  <dcterms:modified xsi:type="dcterms:W3CDTF">2024-07-12T11:23:32Z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